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СДО\Тендер\Бугры 912\ВК\для тендера ВК корпус 19, 21,23\"/>
    </mc:Choice>
  </mc:AlternateContent>
  <xr:revisionPtr revIDLastSave="0" documentId="13_ncr:1_{33A1E152-1C20-47ED-B572-13E3A6B2EAED}" xr6:coauthVersionLast="45" xr6:coauthVersionMax="45" xr10:uidLastSave="{00000000-0000-0000-0000-000000000000}"/>
  <bookViews>
    <workbookView xWindow="-120" yWindow="-120" windowWidth="29040" windowHeight="15990" activeTab="2" xr2:uid="{F5504BBF-C622-41D1-999E-D81DB8E43E5E}"/>
  </bookViews>
  <sheets>
    <sheet name="Сводная " sheetId="6" r:id="rId1"/>
    <sheet name="ВК " sheetId="4" r:id="rId2"/>
    <sheet name="ХВС" sheetId="2" r:id="rId3"/>
    <sheet name="Поправки" sheetId="7" r:id="rId4"/>
  </sheets>
  <definedNames>
    <definedName name="_xlnm._FilterDatabase" localSheetId="1" hidden="1">'ВК '!$A$11:$I$11</definedName>
    <definedName name="_xlnm._FilterDatabase" localSheetId="2" hidden="1">ХВС!$A$9:$I$68</definedName>
    <definedName name="_xlnm.Print_Titles" localSheetId="1">'ВК '!$11:$11</definedName>
    <definedName name="_xlnm.Print_Titles" localSheetId="2">ХВС!$11:$11</definedName>
    <definedName name="_xlnm.Print_Area" localSheetId="1">'ВК '!$A$1:$I$59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7" i="4" l="1"/>
  <c r="E54" i="4"/>
  <c r="H54" i="4"/>
  <c r="H53" i="4"/>
  <c r="H52" i="4"/>
  <c r="H51" i="4"/>
  <c r="I50" i="4"/>
  <c r="H49" i="4"/>
  <c r="I48" i="4"/>
  <c r="E41" i="4"/>
  <c r="E45" i="4"/>
  <c r="H37" i="4"/>
  <c r="H36" i="4"/>
  <c r="I35" i="4"/>
  <c r="E32" i="4"/>
  <c r="H32" i="4" s="1"/>
  <c r="E31" i="4"/>
  <c r="H31" i="4" s="1"/>
  <c r="E27" i="4"/>
  <c r="E28" i="4" s="1"/>
  <c r="H34" i="4"/>
  <c r="I33" i="4"/>
  <c r="I30" i="4"/>
  <c r="I26" i="4"/>
  <c r="H22" i="4"/>
  <c r="I21" i="4"/>
  <c r="E25" i="4"/>
  <c r="H25" i="4" s="1"/>
  <c r="E14" i="4"/>
  <c r="I14" i="4" s="1"/>
  <c r="E23" i="4"/>
  <c r="I23" i="4" s="1"/>
  <c r="H19" i="4"/>
  <c r="H17" i="4"/>
  <c r="H18" i="4"/>
  <c r="E16" i="4"/>
  <c r="H16" i="4" s="1"/>
  <c r="H24" i="4"/>
  <c r="H20" i="4"/>
  <c r="H15" i="4"/>
  <c r="H65" i="2"/>
  <c r="E61" i="2"/>
  <c r="E62" i="2" s="1"/>
  <c r="E57" i="2"/>
  <c r="E59" i="2" s="1"/>
  <c r="E56" i="2"/>
  <c r="E55" i="2"/>
  <c r="H27" i="4" l="1"/>
  <c r="I38" i="4"/>
  <c r="H28" i="4"/>
  <c r="E29" i="4"/>
  <c r="H29" i="4" s="1"/>
  <c r="E58" i="2"/>
  <c r="H38" i="4" l="1"/>
  <c r="E53" i="2"/>
  <c r="E52" i="2"/>
  <c r="E49" i="2"/>
  <c r="E46" i="2"/>
  <c r="H26" i="2" l="1"/>
  <c r="I25" i="2"/>
  <c r="H43" i="4" l="1"/>
  <c r="H64" i="2" l="1"/>
  <c r="I63" i="2"/>
  <c r="H62" i="2"/>
  <c r="H52" i="2" l="1"/>
  <c r="H51" i="2"/>
  <c r="H44" i="4" l="1"/>
  <c r="H47" i="4"/>
  <c r="H46" i="4"/>
  <c r="H42" i="4"/>
  <c r="I41" i="4"/>
  <c r="I55" i="4" s="1"/>
  <c r="H45" i="4" l="1"/>
  <c r="H55" i="4" s="1"/>
  <c r="H57" i="4" s="1"/>
  <c r="I58" i="4" s="1"/>
  <c r="I56" i="4" l="1"/>
  <c r="I39" i="4"/>
  <c r="D5" i="6" l="1"/>
  <c r="C5" i="6"/>
  <c r="E5" i="6" l="1"/>
  <c r="I59" i="4" l="1"/>
  <c r="H21" i="2"/>
  <c r="I20" i="2"/>
  <c r="H19" i="2"/>
  <c r="H18" i="2"/>
  <c r="H17" i="2"/>
  <c r="H16" i="2"/>
  <c r="H15" i="2"/>
  <c r="I14" i="2"/>
  <c r="H59" i="2"/>
  <c r="H58" i="2"/>
  <c r="I57" i="2"/>
  <c r="H56" i="2"/>
  <c r="H55" i="2"/>
  <c r="I54" i="2"/>
  <c r="I53" i="2"/>
  <c r="I50" i="2"/>
  <c r="H49" i="2"/>
  <c r="H48" i="2"/>
  <c r="I47" i="2"/>
  <c r="H46" i="2"/>
  <c r="H45" i="2"/>
  <c r="H68" i="2" s="1"/>
  <c r="C6" i="6" s="1"/>
  <c r="I44" i="2"/>
  <c r="H42" i="2"/>
  <c r="I41" i="2"/>
  <c r="H40" i="2"/>
  <c r="H39" i="2"/>
  <c r="I38" i="2"/>
  <c r="H37" i="2"/>
  <c r="I36" i="2"/>
  <c r="H35" i="2"/>
  <c r="I34" i="2"/>
  <c r="H33" i="2"/>
  <c r="I32" i="2"/>
  <c r="H31" i="2"/>
  <c r="H30" i="2"/>
  <c r="H29" i="2"/>
  <c r="I28" i="2"/>
  <c r="H67" i="2"/>
  <c r="I66" i="2"/>
  <c r="H61" i="2"/>
  <c r="I60" i="2"/>
  <c r="H24" i="2"/>
  <c r="I23" i="2"/>
  <c r="I68" i="2" l="1"/>
  <c r="D6" i="6"/>
  <c r="D7" i="6" s="1"/>
  <c r="I69" i="2"/>
  <c r="I70" i="2" s="1"/>
  <c r="E6" i="6" l="1"/>
  <c r="E7" i="6" s="1"/>
  <c r="C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Сергиенко Елена Анатольевна</author>
  </authors>
  <commentList>
    <comment ref="E26" authorId="0" shapeId="0" xr:uid="{61CE4D77-1802-429C-A118-2177DAAA609E}">
      <text>
        <r>
          <rPr>
            <b/>
            <sz val="9"/>
            <color indexed="81"/>
            <rFont val="Tahoma"/>
            <family val="2"/>
            <charset val="204"/>
          </rPr>
          <t>Сергиенко Елена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2шт-консьерж
</t>
        </r>
      </text>
    </comment>
  </commentList>
</comments>
</file>

<file path=xl/sharedStrings.xml><?xml version="1.0" encoding="utf-8"?>
<sst xmlns="http://schemas.openxmlformats.org/spreadsheetml/2006/main" count="415" uniqueCount="203">
  <si>
    <t>Обоснование затрат</t>
  </si>
  <si>
    <t>Наименование работ, затрат</t>
  </si>
  <si>
    <t>Ед. изм.</t>
  </si>
  <si>
    <t>Кол-во</t>
  </si>
  <si>
    <t>Цена за ед.изм., руб.</t>
  </si>
  <si>
    <t>Общая стоимость, руб.</t>
  </si>
  <si>
    <t>материалы</t>
  </si>
  <si>
    <t>работа</t>
  </si>
  <si>
    <t>Договорная цена</t>
  </si>
  <si>
    <t>Установка водомерных узлов, поставляемых на место монтажа собранными в блоки, с обводной линией диаметром ввода: до 100 мм, диаметром водомера 50/20 мм</t>
  </si>
  <si>
    <t>узел</t>
  </si>
  <si>
    <t>1.1</t>
  </si>
  <si>
    <t>цена поставки</t>
  </si>
  <si>
    <t>шт</t>
  </si>
  <si>
    <t>1.2</t>
  </si>
  <si>
    <t>Арматура фланцевая:клапан обратный Ду=50 мм</t>
  </si>
  <si>
    <t>1.3</t>
  </si>
  <si>
    <t>Арматура фланцевая: клапан обратный Ду=100 мм</t>
  </si>
  <si>
    <t>1.4</t>
  </si>
  <si>
    <t>1.5</t>
  </si>
  <si>
    <t>к-т</t>
  </si>
  <si>
    <t>2</t>
  </si>
  <si>
    <t>Арматура фланцевая с электрическим приводом на условное давление до 4 МПа: диаметр условного прохода, мм: 100</t>
  </si>
  <si>
    <t>2.1</t>
  </si>
  <si>
    <t xml:space="preserve">Затвор дисковый с электроприводом  Ду=100 мм </t>
  </si>
  <si>
    <t>3</t>
  </si>
  <si>
    <t>3.1</t>
  </si>
  <si>
    <t>4</t>
  </si>
  <si>
    <t>4.1</t>
  </si>
  <si>
    <t>5</t>
  </si>
  <si>
    <t>5.1</t>
  </si>
  <si>
    <t>6</t>
  </si>
  <si>
    <t>6.1</t>
  </si>
  <si>
    <t>м</t>
  </si>
  <si>
    <t>8</t>
  </si>
  <si>
    <t>8.1</t>
  </si>
  <si>
    <t>9</t>
  </si>
  <si>
    <t>9.1</t>
  </si>
  <si>
    <t>9.2</t>
  </si>
  <si>
    <t>10</t>
  </si>
  <si>
    <t>10.1</t>
  </si>
  <si>
    <t>11</t>
  </si>
  <si>
    <t>11.1</t>
  </si>
  <si>
    <t>14</t>
  </si>
  <si>
    <t>15</t>
  </si>
  <si>
    <t>15.1</t>
  </si>
  <si>
    <t>15.2</t>
  </si>
  <si>
    <t>кг</t>
  </si>
  <si>
    <t>Гидравлическое испытание трубопроводов систем отопления, водопровода и горячего водоснабжения диаметром: до 100 мм</t>
  </si>
  <si>
    <t>1</t>
  </si>
  <si>
    <t>3.2</t>
  </si>
  <si>
    <t>4.2</t>
  </si>
  <si>
    <t>5.2</t>
  </si>
  <si>
    <t>Итого:</t>
  </si>
  <si>
    <t>Прокладка трубопроводов отопления и водоснабжения из стальных электросварных труб диаметром: 100 мм</t>
  </si>
  <si>
    <t>2.2</t>
  </si>
  <si>
    <t>2.3</t>
  </si>
  <si>
    <t>Прокладка трубопроводов отопления и водоснабжения из стальных электросварных труб диаметром: 80 мм</t>
  </si>
  <si>
    <t>Прокладка трубопроводов отопления и водоснабжения из стальных электросварных труб диаметром: 50 мм</t>
  </si>
  <si>
    <t>13</t>
  </si>
  <si>
    <t>Огрунтовка металлических поверхностей за один раз: грунтовкой ГФ-021</t>
  </si>
  <si>
    <t>м2</t>
  </si>
  <si>
    <t>Грунтовка ГФ-021 красно-коричневая</t>
  </si>
  <si>
    <t>Ксилол нефтяной марки А</t>
  </si>
  <si>
    <t>Окраска металлических огрунтованных поверхностей: эмалью ПФ-115</t>
  </si>
  <si>
    <t>Уайт-спирит</t>
  </si>
  <si>
    <t>2.4</t>
  </si>
  <si>
    <t>Насосные агрегаты на общей фундаментной плите</t>
  </si>
  <si>
    <t>шт.</t>
  </si>
  <si>
    <t>Цена поставки</t>
  </si>
  <si>
    <t>комплект</t>
  </si>
  <si>
    <t>Наименование организации участника тендера</t>
  </si>
  <si>
    <t>№ п/п</t>
  </si>
  <si>
    <t>1 кран</t>
  </si>
  <si>
    <t xml:space="preserve"> м</t>
  </si>
  <si>
    <t>Прокладка трубопроводов водоснабжения из напорных полипропиленовых труб наружным диаметром до:20 мм</t>
  </si>
  <si>
    <t>Труба из полипропилена PN 20/ 20</t>
  </si>
  <si>
    <t>Установка смесителей</t>
  </si>
  <si>
    <t xml:space="preserve">Смеситель для умывальника
</t>
  </si>
  <si>
    <t xml:space="preserve">Итого  </t>
  </si>
  <si>
    <t xml:space="preserve">- ствол пожарный ручной, диаметр спрыска O16
</t>
  </si>
  <si>
    <t>Установка шкафов пожарных</t>
  </si>
  <si>
    <t>Установка головок соединительных диаметром: 80 мм</t>
  </si>
  <si>
    <t xml:space="preserve">Головки ГМ-80 (с заглушками) для подключения пожарной техники
</t>
  </si>
  <si>
    <t>Установка арматуры на трубопроводах из стальных труб диаметром: до 100 мм</t>
  </si>
  <si>
    <t xml:space="preserve">Затвор дисковый Ду100 в комплекте с ответными фланцами и крепежом
</t>
  </si>
  <si>
    <t>Установка арматуры на трубопроводах из стальных труб диаметром: до 80 мм</t>
  </si>
  <si>
    <t xml:space="preserve">Затвор дисковый Ду80 в комплекте с ответными фланцами и крепежом
</t>
  </si>
  <si>
    <t xml:space="preserve">Обратный клапан Ду80 в комплекте с ответными фланцами и крепежом
</t>
  </si>
  <si>
    <t xml:space="preserve">Установка кранов сливных </t>
  </si>
  <si>
    <t>Трубопроводы из стальных электросварных труб для водоснабжения, наружный диаметр 108 мм, толщина стенки 4 мм</t>
  </si>
  <si>
    <t>Трубопроводы из стальных электросварных труб для водоснабжения, наружный диаметр 89 мм, толщина стенки 4 мм</t>
  </si>
  <si>
    <t>Эмаль ПФ-115 серая</t>
  </si>
  <si>
    <t>в том числе НДС</t>
  </si>
  <si>
    <t>5.3</t>
  </si>
  <si>
    <t>№ по вед.</t>
  </si>
  <si>
    <t>Монтаж погружных насосов</t>
  </si>
  <si>
    <t>Итогопо разделу:</t>
  </si>
  <si>
    <t>Прокладка трубопроводов канализации из полиэтиленовых труб высокой плотности диаметром: 100 мм</t>
  </si>
  <si>
    <t>Ревизия ПП Дн=100 мм с крышкой</t>
  </si>
  <si>
    <t>Прокладка трубопроводов канализации из полиэтиленовых труб высокой плотности диаметром: 50 мм</t>
  </si>
  <si>
    <t>Установка трапов диаметром: 100 мм</t>
  </si>
  <si>
    <t>Установка унитазов: с бачком непосредственно присоединенным</t>
  </si>
  <si>
    <t>Унитаз керамический с непосредственно-соединенным смывным бачком, с деталями крепления, с сиденьем, с косым выпуском</t>
  </si>
  <si>
    <t>Установка умывальников одиночных: с подводкой холодной и горячей воды</t>
  </si>
  <si>
    <t xml:space="preserve">Система ХВС </t>
  </si>
  <si>
    <t xml:space="preserve">Внутренняя канализация </t>
  </si>
  <si>
    <t>Трубы канализационные полипропиленовые раструбные  диаметром 110 мм с фасонными частями</t>
  </si>
  <si>
    <t xml:space="preserve">Прочистка ПП Дн=100 мм </t>
  </si>
  <si>
    <t>Трубы стальные электросварные прямошовные наружный диаметр 159 мм (гильзы)</t>
  </si>
  <si>
    <t>Трубы канализационные полипропиленовые раструбные  диаметром 50 мм с фасонными частями</t>
  </si>
  <si>
    <t>1.6</t>
  </si>
  <si>
    <t>Крепления для труб: Ø110 в комплекте</t>
  </si>
  <si>
    <t>Крепления для труб: Ø50 в комплекте</t>
  </si>
  <si>
    <t>Трап с вертикальным выпуском Ду100</t>
  </si>
  <si>
    <t>Воздушный клапан Ø110 (ПП)</t>
  </si>
  <si>
    <t>1.7</t>
  </si>
  <si>
    <t>Кран шаровый латунный Ду50</t>
  </si>
  <si>
    <t>Обратный клапан пружинный муфтовый Ду50</t>
  </si>
  <si>
    <t>Труба стальная водогазопроводная оцинкованная с комплектом фитингов Ø57х3,5 мм</t>
  </si>
  <si>
    <t>Манжета для подключения унитаза</t>
  </si>
  <si>
    <t xml:space="preserve"> Умывальник керамический сдеталями крепления</t>
  </si>
  <si>
    <t>Сифон для умывальника/мойки</t>
  </si>
  <si>
    <t>Крепления трубопровода в сборе для  стальных труб: ф108 мм</t>
  </si>
  <si>
    <t>Крепления трубопровода в сборе для  стальных труб: ф89 мм</t>
  </si>
  <si>
    <t>Установка  арматуры на трубопроводе из полипропилена  диаметром до: 20 мм</t>
  </si>
  <si>
    <t>ВНУТРЕННЯЯ КАНАЛИЗАЦИЯ</t>
  </si>
  <si>
    <t>ИТОГО по всем разделам:</t>
  </si>
  <si>
    <t>ИТОГО Коммерческое предложение:</t>
  </si>
  <si>
    <t>Крепления для труб: Ø57 в комплекте</t>
  </si>
  <si>
    <t xml:space="preserve">Подводка гибкая, 40 см 1/2” (ВР-НР)
</t>
  </si>
  <si>
    <t>№ п/п приложения</t>
  </si>
  <si>
    <t>Наименование  работ</t>
  </si>
  <si>
    <t>Материалы</t>
  </si>
  <si>
    <t>СМР</t>
  </si>
  <si>
    <t xml:space="preserve">Общая стоимость, руб. </t>
  </si>
  <si>
    <t>Канализация</t>
  </si>
  <si>
    <t xml:space="preserve">ХВС </t>
  </si>
  <si>
    <t>ИТОГО по всем работам</t>
  </si>
  <si>
    <t>Поправки</t>
  </si>
  <si>
    <t>Корпус 23</t>
  </si>
  <si>
    <t>Чертежи: 14/П-14-V.23-ВК</t>
  </si>
  <si>
    <t>Объект:«Многоэтажные жилые дома» по адресу: Ленинградская область,Всевложский муниципальный район, Бугровское сельское поселение, поселок Бугры, массив Центральное, стр. поз № 17,№18,№19,№20,№21,№22, №23. ( кадастровый номер земельного участка 47:07:0713003:912). Многоквартирные жилые дома. Корпус 23</t>
  </si>
  <si>
    <t xml:space="preserve">Водопровод хозяйственно-питьевой В1. </t>
  </si>
  <si>
    <t>Водоизмерительное оборудование</t>
  </si>
  <si>
    <t>Обвязка водомера в комплекте ЦИРВ 02А.00.00.00, листы л.176-177</t>
  </si>
  <si>
    <t>Арматура фланцевая: затвор Ду50</t>
  </si>
  <si>
    <t>Счётчик ВСХНд-15, Ду15 с имп. выходом и прибором УСПД</t>
  </si>
  <si>
    <t>Насосное оборудование противопожарное</t>
  </si>
  <si>
    <t xml:space="preserve">Установка пожаротушения ANTARUS 2 MST50-160/5,5/DS2-GPRS (1 раб. + 1 рез.), Q=37,44 м3/ч, H=29,62 м. </t>
  </si>
  <si>
    <t>Кран спускной шаровый Ду15</t>
  </si>
  <si>
    <t>Противопожарное оборудование и арматура</t>
  </si>
  <si>
    <t>В спецификации пожарные краны и рукава Ду50, по чертежам - Ду65</t>
  </si>
  <si>
    <t>Установка кранов пожарных диаметром 65 мм</t>
  </si>
  <si>
    <t xml:space="preserve">- клапан (вентиль) пожарный угловой, 125 ° Ду 65 чугунный с муфтовым и цапковым присоединительными концами
</t>
  </si>
  <si>
    <t>- рукав пожарный напорный Ду65 l=20,0м, в сборе с головками</t>
  </si>
  <si>
    <t xml:space="preserve">Шкаф пожарный закрытый красного цвета с кассетами для двух пожарных кранов ШПК320-12
</t>
  </si>
  <si>
    <t>В спецификации отсутствуют линии для подключения пожарных машин с арматурой и головками</t>
  </si>
  <si>
    <t>Трубопроводы противопожарные</t>
  </si>
  <si>
    <t>План последнего этажа на чертежах обозначен, как план кровли</t>
  </si>
  <si>
    <t>Прокладка трубопроводов отопления и водоснабжения из стальных электросварных труб диаметром: 76 мм</t>
  </si>
  <si>
    <t xml:space="preserve">Трубопроводы из стальных электросварных труб для водоснабжения, наружный диаметр 76 мм, толщина стенки 3,5 мм </t>
  </si>
  <si>
    <t>Крепления трубопровода в сборе для  стальных труб: ф76 мм</t>
  </si>
  <si>
    <t>Установка нагревателя емкостного</t>
  </si>
  <si>
    <t>Электроводонагреватель накопительный 30 л в комплекте с группой безопасности</t>
  </si>
  <si>
    <t>Хомут  для крепления трубопроводов диаметром 20 мм</t>
  </si>
  <si>
    <t>Кран шаровый Ду15</t>
  </si>
  <si>
    <t>Обратный клапан Д15</t>
  </si>
  <si>
    <t xml:space="preserve">Бытовая канализация К1. </t>
  </si>
  <si>
    <t xml:space="preserve">Установка поддонов душевых </t>
  </si>
  <si>
    <t>Душевой поддон 800*800  в составе: поддон, ножки, каркас, фронтальная панель, слив-перелив</t>
  </si>
  <si>
    <t xml:space="preserve">Смеситель с душевой сеткой для поддона
</t>
  </si>
  <si>
    <t>7</t>
  </si>
  <si>
    <t>7.1</t>
  </si>
  <si>
    <t>11.2</t>
  </si>
  <si>
    <t>12</t>
  </si>
  <si>
    <t>12.1</t>
  </si>
  <si>
    <t>12.2</t>
  </si>
  <si>
    <t>13.1</t>
  </si>
  <si>
    <t>13.2</t>
  </si>
  <si>
    <t>16</t>
  </si>
  <si>
    <t>16.1</t>
  </si>
  <si>
    <t>16.2</t>
  </si>
  <si>
    <t>17</t>
  </si>
  <si>
    <t>17.1</t>
  </si>
  <si>
    <t>17.2</t>
  </si>
  <si>
    <t>18</t>
  </si>
  <si>
    <t>18.1</t>
  </si>
  <si>
    <t>18.2</t>
  </si>
  <si>
    <t>19</t>
  </si>
  <si>
    <t>19.1</t>
  </si>
  <si>
    <t>4.3</t>
  </si>
  <si>
    <t>7.2</t>
  </si>
  <si>
    <t xml:space="preserve">Производственная канализация К13. </t>
  </si>
  <si>
    <t>Прокладка трубопроводов канализации из чугунных безраструбных  труб  диаметром: 100 мм</t>
  </si>
  <si>
    <t>В спецификации отсутствуют указанные на чертежах дренажные насосы и трубопроводы к ним</t>
  </si>
  <si>
    <t xml:space="preserve">Ревизия SML Дн=100 мм </t>
  </si>
  <si>
    <t xml:space="preserve">Прочистка SML Дн=100 мм </t>
  </si>
  <si>
    <t>Труба канализационная чугунная SML ɸ100 с фасонными частями и соединительными элементами</t>
  </si>
  <si>
    <t>Дренажный насос Q=0,55 м3/ч, H=5 м (1раб+1рез) "jung pumpen" US 73 ES –253</t>
  </si>
  <si>
    <t>Муфта переходная Ø100</t>
  </si>
  <si>
    <t>КОММЕРЧЕСКОЕ ПРЕДЛОЖЕНИЕ №  1/23</t>
  </si>
  <si>
    <t>КОММЕРЧЕСКОЕ ПРЕДЛОЖЕНИЕ № 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</si>
</sst>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\ ###"/>
    <numFmt numFmtId="165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u/>
      <sz val="10"/>
      <color rgb="FFFF000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43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</cellStyleXfs>
  <cellXfs count="23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0" xfId="1" applyFont="1"/>
    <xf numFmtId="0" fontId="9" fillId="0" borderId="0" xfId="1" applyFont="1"/>
    <xf numFmtId="0" fontId="2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8" fillId="0" borderId="0" xfId="1"/>
    <xf numFmtId="0" fontId="3" fillId="0" borderId="0" xfId="1" applyFont="1"/>
    <xf numFmtId="0" fontId="6" fillId="0" borderId="0" xfId="1" applyFont="1"/>
    <xf numFmtId="0" fontId="7" fillId="0" borderId="0" xfId="1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1" applyFont="1" applyAlignment="1">
      <alignment vertical="center" wrapText="1"/>
    </xf>
    <xf numFmtId="0" fontId="2" fillId="0" borderId="0" xfId="0" applyFont="1" applyAlignment="1">
      <alignment horizontal="left" vertical="top"/>
    </xf>
    <xf numFmtId="0" fontId="1" fillId="0" borderId="0" xfId="0" applyFont="1" applyFill="1" applyAlignment="1">
      <alignment vertical="center" wrapText="1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7" fillId="0" borderId="0" xfId="1" applyFont="1" applyAlignment="1">
      <alignment horizontal="center" vertical="top"/>
    </xf>
    <xf numFmtId="1" fontId="3" fillId="0" borderId="0" xfId="1" applyNumberFormat="1" applyFont="1" applyAlignment="1">
      <alignment horizontal="center" vertical="top" wrapText="1"/>
    </xf>
    <xf numFmtId="0" fontId="3" fillId="0" borderId="0" xfId="1" applyFont="1" applyFill="1" applyAlignment="1">
      <alignment horizontal="center" vertical="top" wrapText="1"/>
    </xf>
    <xf numFmtId="0" fontId="3" fillId="0" borderId="0" xfId="1" applyFont="1" applyFill="1" applyAlignment="1">
      <alignment horizontal="left" vertical="top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0" fontId="7" fillId="0" borderId="0" xfId="1" applyFont="1" applyFill="1" applyAlignment="1">
      <alignment horizontal="center"/>
    </xf>
    <xf numFmtId="0" fontId="7" fillId="0" borderId="0" xfId="1" applyFont="1" applyAlignment="1">
      <alignment vertical="center" wrapText="1"/>
    </xf>
    <xf numFmtId="1" fontId="6" fillId="0" borderId="0" xfId="1" applyNumberFormat="1" applyFont="1"/>
    <xf numFmtId="0" fontId="7" fillId="0" borderId="0" xfId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15" fillId="0" borderId="0" xfId="3" applyFont="1"/>
    <xf numFmtId="0" fontId="10" fillId="0" borderId="0" xfId="3"/>
    <xf numFmtId="0" fontId="17" fillId="0" borderId="1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/>
    </xf>
    <xf numFmtId="0" fontId="17" fillId="0" borderId="1" xfId="3" applyFont="1" applyBorder="1"/>
    <xf numFmtId="4" fontId="17" fillId="0" borderId="1" xfId="3" applyNumberFormat="1" applyFont="1" applyBorder="1"/>
    <xf numFmtId="4" fontId="17" fillId="0" borderId="1" xfId="4" applyNumberFormat="1" applyFont="1" applyFill="1" applyBorder="1" applyAlignment="1">
      <alignment horizontal="right" vertical="top" wrapText="1"/>
    </xf>
    <xf numFmtId="4" fontId="17" fillId="0" borderId="3" xfId="3" applyNumberFormat="1" applyFont="1" applyBorder="1" applyAlignment="1">
      <alignment horizontal="right"/>
    </xf>
    <xf numFmtId="165" fontId="16" fillId="0" borderId="0" xfId="3" applyNumberFormat="1" applyFont="1"/>
    <xf numFmtId="4" fontId="18" fillId="0" borderId="0" xfId="3" applyNumberFormat="1" applyFont="1" applyAlignment="1">
      <alignment horizontal="center"/>
    </xf>
    <xf numFmtId="4" fontId="15" fillId="0" borderId="0" xfId="3" applyNumberFormat="1" applyFont="1"/>
    <xf numFmtId="2" fontId="17" fillId="0" borderId="1" xfId="4" applyNumberFormat="1" applyFont="1" applyBorder="1"/>
    <xf numFmtId="0" fontId="7" fillId="0" borderId="0" xfId="0" applyFont="1"/>
    <xf numFmtId="0" fontId="5" fillId="0" borderId="7" xfId="0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7" fillId="0" borderId="16" xfId="1" applyNumberFormat="1" applyFont="1" applyBorder="1" applyAlignment="1" applyProtection="1">
      <alignment horizontal="center" vertical="top" wrapText="1" shrinkToFit="1"/>
      <protection locked="0"/>
    </xf>
    <xf numFmtId="49" fontId="5" fillId="0" borderId="16" xfId="0" applyNumberFormat="1" applyFont="1" applyBorder="1" applyAlignment="1">
      <alignment horizontal="center" vertical="center" wrapText="1"/>
    </xf>
    <xf numFmtId="49" fontId="7" fillId="0" borderId="16" xfId="1" applyNumberFormat="1" applyFont="1" applyFill="1" applyBorder="1" applyAlignment="1" applyProtection="1">
      <alignment horizontal="center" vertical="top" wrapText="1" shrinkToFit="1"/>
      <protection locked="0"/>
    </xf>
    <xf numFmtId="49" fontId="3" fillId="0" borderId="16" xfId="1" applyNumberFormat="1" applyFont="1" applyFill="1" applyBorder="1" applyAlignment="1" applyProtection="1">
      <alignment horizontal="center" vertical="top" wrapText="1" shrinkToFit="1"/>
      <protection locked="0"/>
    </xf>
    <xf numFmtId="0" fontId="2" fillId="0" borderId="17" xfId="0" applyFont="1" applyBorder="1" applyAlignment="1">
      <alignment horizontal="center" vertical="center" wrapText="1"/>
    </xf>
    <xf numFmtId="49" fontId="3" fillId="0" borderId="16" xfId="1" applyNumberFormat="1" applyFont="1" applyBorder="1" applyAlignment="1" applyProtection="1">
      <alignment horizontal="center" vertical="top" wrapText="1" shrinkToFit="1"/>
      <protection locked="0"/>
    </xf>
    <xf numFmtId="0" fontId="5" fillId="0" borderId="14" xfId="0" applyFont="1" applyBorder="1" applyAlignment="1">
      <alignment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3" fillId="0" borderId="22" xfId="1" applyNumberFormat="1" applyFont="1" applyBorder="1" applyAlignment="1" applyProtection="1">
      <alignment horizontal="center" vertical="top" wrapText="1" shrinkToFit="1"/>
      <protection locked="0"/>
    </xf>
    <xf numFmtId="49" fontId="7" fillId="0" borderId="22" xfId="1" applyNumberFormat="1" applyFont="1" applyBorder="1" applyAlignment="1" applyProtection="1">
      <alignment horizontal="center" vertical="top" wrapText="1" shrinkToFit="1"/>
      <protection locked="0"/>
    </xf>
    <xf numFmtId="0" fontId="2" fillId="0" borderId="21" xfId="0" applyFont="1" applyBorder="1" applyAlignment="1">
      <alignment horizontal="left" vertical="top"/>
    </xf>
    <xf numFmtId="0" fontId="5" fillId="0" borderId="19" xfId="0" applyFont="1" applyBorder="1" applyAlignment="1">
      <alignment vertical="center" wrapText="1"/>
    </xf>
    <xf numFmtId="0" fontId="3" fillId="0" borderId="20" xfId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vertical="top" wrapText="1"/>
    </xf>
    <xf numFmtId="0" fontId="5" fillId="0" borderId="22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49" fontId="7" fillId="0" borderId="22" xfId="1" applyNumberFormat="1" applyFont="1" applyBorder="1" applyAlignment="1" applyProtection="1">
      <alignment vertical="top" wrapText="1" shrinkToFit="1"/>
      <protection locked="0"/>
    </xf>
    <xf numFmtId="0" fontId="5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49" fontId="3" fillId="0" borderId="22" xfId="1" applyNumberFormat="1" applyFont="1" applyBorder="1" applyAlignment="1" applyProtection="1">
      <alignment vertical="top" wrapText="1" shrinkToFit="1"/>
      <protection locked="0"/>
    </xf>
    <xf numFmtId="0" fontId="3" fillId="0" borderId="24" xfId="0" applyFont="1" applyBorder="1" applyAlignment="1">
      <alignment vertical="top" wrapText="1"/>
    </xf>
    <xf numFmtId="0" fontId="5" fillId="0" borderId="19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7" fillId="0" borderId="3" xfId="0" applyNumberFormat="1" applyFont="1" applyBorder="1" applyAlignment="1">
      <alignment horizontal="center" vertical="top" wrapText="1"/>
    </xf>
    <xf numFmtId="4" fontId="7" fillId="0" borderId="3" xfId="1" applyNumberFormat="1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center" vertical="top" wrapText="1"/>
    </xf>
    <xf numFmtId="2" fontId="7" fillId="0" borderId="3" xfId="2" applyNumberFormat="1" applyFont="1" applyBorder="1" applyAlignment="1">
      <alignment horizontal="center" vertical="top"/>
    </xf>
    <xf numFmtId="2" fontId="3" fillId="0" borderId="3" xfId="2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/>
    </xf>
    <xf numFmtId="0" fontId="3" fillId="0" borderId="20" xfId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top" wrapText="1"/>
    </xf>
    <xf numFmtId="0" fontId="14" fillId="0" borderId="22" xfId="0" applyFont="1" applyFill="1" applyBorder="1" applyAlignment="1">
      <alignment horizontal="left" vertical="top" wrapText="1"/>
    </xf>
    <xf numFmtId="3" fontId="3" fillId="0" borderId="22" xfId="0" applyNumberFormat="1" applyFont="1" applyFill="1" applyBorder="1" applyAlignment="1">
      <alignment horizontal="center" vertical="top" wrapText="1"/>
    </xf>
    <xf numFmtId="3" fontId="7" fillId="0" borderId="22" xfId="0" applyNumberFormat="1" applyFont="1" applyFill="1" applyBorder="1" applyAlignment="1">
      <alignment horizontal="center" vertical="top" wrapText="1"/>
    </xf>
    <xf numFmtId="0" fontId="7" fillId="0" borderId="22" xfId="0" applyFont="1" applyFill="1" applyBorder="1" applyAlignment="1">
      <alignment horizontal="center" vertical="top" wrapText="1"/>
    </xf>
    <xf numFmtId="1" fontId="7" fillId="0" borderId="22" xfId="1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22" xfId="0" applyFont="1" applyFill="1" applyBorder="1" applyAlignment="1">
      <alignment horizontal="center" vertical="top" wrapText="1"/>
    </xf>
    <xf numFmtId="1" fontId="3" fillId="0" borderId="22" xfId="1" applyNumberFormat="1" applyFont="1" applyFill="1" applyBorder="1" applyAlignment="1" applyProtection="1">
      <alignment horizontal="center" vertical="top" wrapText="1" shrinkToFit="1"/>
      <protection locked="0"/>
    </xf>
    <xf numFmtId="0" fontId="7" fillId="0" borderId="24" xfId="0" applyFont="1" applyFill="1" applyBorder="1" applyAlignment="1">
      <alignment horizontal="center" vertical="top" wrapText="1"/>
    </xf>
    <xf numFmtId="2" fontId="7" fillId="0" borderId="22" xfId="1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19" xfId="0" applyFont="1" applyFill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4" fontId="7" fillId="0" borderId="3" xfId="1" applyNumberFormat="1" applyFont="1" applyBorder="1" applyAlignment="1">
      <alignment vertical="top"/>
    </xf>
    <xf numFmtId="0" fontId="5" fillId="0" borderId="25" xfId="0" applyFont="1" applyBorder="1" applyAlignment="1">
      <alignment horizontal="center" vertical="top" wrapText="1"/>
    </xf>
    <xf numFmtId="4" fontId="2" fillId="0" borderId="26" xfId="0" applyNumberFormat="1" applyFont="1" applyBorder="1" applyAlignment="1">
      <alignment horizontal="center" vertical="top" wrapText="1"/>
    </xf>
    <xf numFmtId="4" fontId="3" fillId="0" borderId="26" xfId="0" applyNumberFormat="1" applyFont="1" applyBorder="1" applyAlignment="1">
      <alignment horizontal="center" vertical="top" wrapText="1"/>
    </xf>
    <xf numFmtId="4" fontId="7" fillId="0" borderId="26" xfId="0" applyNumberFormat="1" applyFont="1" applyBorder="1" applyAlignment="1">
      <alignment horizontal="center" vertical="top" wrapText="1"/>
    </xf>
    <xf numFmtId="0" fontId="7" fillId="0" borderId="26" xfId="1" applyFont="1" applyBorder="1" applyAlignment="1">
      <alignment vertical="top"/>
    </xf>
    <xf numFmtId="2" fontId="7" fillId="0" borderId="26" xfId="2" applyNumberFormat="1" applyFont="1" applyBorder="1" applyAlignment="1">
      <alignment horizontal="center" vertical="top"/>
    </xf>
    <xf numFmtId="2" fontId="3" fillId="0" borderId="26" xfId="2" applyNumberFormat="1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 wrapText="1"/>
    </xf>
    <xf numFmtId="4" fontId="3" fillId="0" borderId="26" xfId="1" applyNumberFormat="1" applyFont="1" applyBorder="1" applyAlignment="1">
      <alignment horizontal="center" vertical="top"/>
    </xf>
    <xf numFmtId="0" fontId="7" fillId="0" borderId="26" xfId="1" applyFont="1" applyBorder="1" applyAlignment="1">
      <alignment horizontal="center" vertical="top"/>
    </xf>
    <xf numFmtId="0" fontId="2" fillId="0" borderId="27" xfId="0" applyFont="1" applyBorder="1" applyAlignment="1">
      <alignment vertical="top" wrapText="1"/>
    </xf>
    <xf numFmtId="4" fontId="5" fillId="0" borderId="7" xfId="0" applyNumberFormat="1" applyFont="1" applyBorder="1" applyAlignment="1">
      <alignment horizontal="center" vertical="top" wrapText="1"/>
    </xf>
    <xf numFmtId="49" fontId="7" fillId="0" borderId="28" xfId="1" applyNumberFormat="1" applyFont="1" applyFill="1" applyBorder="1" applyAlignment="1" applyProtection="1">
      <alignment horizontal="center" vertical="top" wrapText="1" shrinkToFit="1"/>
      <protection locked="0"/>
    </xf>
    <xf numFmtId="49" fontId="7" fillId="0" borderId="29" xfId="1" applyNumberFormat="1" applyFont="1" applyBorder="1" applyAlignment="1" applyProtection="1">
      <alignment horizontal="center" vertical="top" wrapText="1" shrinkToFit="1"/>
      <protection locked="0"/>
    </xf>
    <xf numFmtId="49" fontId="7" fillId="0" borderId="29" xfId="1" applyNumberFormat="1" applyFont="1" applyBorder="1" applyAlignment="1" applyProtection="1">
      <alignment vertical="top" wrapText="1" shrinkToFit="1"/>
      <protection locked="0"/>
    </xf>
    <xf numFmtId="1" fontId="7" fillId="0" borderId="29" xfId="1" applyNumberFormat="1" applyFont="1" applyFill="1" applyBorder="1" applyAlignment="1" applyProtection="1">
      <alignment horizontal="center" vertical="top" wrapText="1" shrinkToFit="1"/>
      <protection locked="0"/>
    </xf>
    <xf numFmtId="2" fontId="7" fillId="0" borderId="30" xfId="2" applyNumberFormat="1" applyFont="1" applyBorder="1" applyAlignment="1">
      <alignment horizontal="center" vertical="top"/>
    </xf>
    <xf numFmtId="2" fontId="7" fillId="0" borderId="31" xfId="2" applyNumberFormat="1" applyFont="1" applyBorder="1" applyAlignment="1">
      <alignment horizontal="center" vertical="top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top" wrapText="1"/>
    </xf>
    <xf numFmtId="4" fontId="7" fillId="0" borderId="9" xfId="0" applyNumberFormat="1" applyFont="1" applyBorder="1" applyAlignment="1">
      <alignment horizontal="center" vertical="top" wrapText="1"/>
    </xf>
    <xf numFmtId="4" fontId="7" fillId="0" borderId="6" xfId="0" applyNumberFormat="1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top" wrapText="1"/>
    </xf>
    <xf numFmtId="4" fontId="7" fillId="0" borderId="10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4" fontId="3" fillId="0" borderId="10" xfId="0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center" vertical="top" wrapText="1"/>
    </xf>
    <xf numFmtId="49" fontId="7" fillId="0" borderId="28" xfId="1" applyNumberFormat="1" applyFont="1" applyBorder="1" applyAlignment="1" applyProtection="1">
      <alignment horizontal="center" vertical="top" wrapText="1" shrinkToFit="1"/>
      <protection locked="0"/>
    </xf>
    <xf numFmtId="4" fontId="7" fillId="0" borderId="30" xfId="1" applyNumberFormat="1" applyFont="1" applyBorder="1" applyAlignment="1">
      <alignment horizontal="center" vertical="top"/>
    </xf>
    <xf numFmtId="0" fontId="7" fillId="0" borderId="31" xfId="1" applyFont="1" applyBorder="1" applyAlignment="1">
      <alignment horizontal="center" vertical="top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right" vertical="center" wrapText="1"/>
    </xf>
    <xf numFmtId="4" fontId="5" fillId="0" borderId="12" xfId="0" applyNumberFormat="1" applyFont="1" applyBorder="1" applyAlignment="1">
      <alignment horizontal="center" vertical="top" wrapText="1"/>
    </xf>
    <xf numFmtId="4" fontId="5" fillId="0" borderId="25" xfId="0" applyNumberFormat="1" applyFont="1" applyBorder="1" applyAlignment="1">
      <alignment horizontal="center" vertical="top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top" wrapText="1"/>
    </xf>
    <xf numFmtId="4" fontId="7" fillId="0" borderId="6" xfId="0" applyNumberFormat="1" applyFont="1" applyFill="1" applyBorder="1" applyAlignment="1">
      <alignment horizontal="center" vertical="top" wrapText="1"/>
    </xf>
    <xf numFmtId="4" fontId="3" fillId="0" borderId="9" xfId="0" applyNumberFormat="1" applyFont="1" applyFill="1" applyBorder="1" applyAlignment="1">
      <alignment horizontal="center" vertical="top" wrapText="1"/>
    </xf>
    <xf numFmtId="4" fontId="3" fillId="0" borderId="6" xfId="0" applyNumberFormat="1" applyFont="1" applyFill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center" vertical="top" wrapText="1"/>
    </xf>
    <xf numFmtId="4" fontId="5" fillId="0" borderId="8" xfId="0" applyNumberFormat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4" fontId="3" fillId="0" borderId="8" xfId="1" applyNumberFormat="1" applyFont="1" applyBorder="1" applyAlignment="1">
      <alignment horizontal="center" vertical="top"/>
    </xf>
    <xf numFmtId="4" fontId="3" fillId="0" borderId="6" xfId="1" applyNumberFormat="1" applyFont="1" applyBorder="1" applyAlignment="1">
      <alignment horizontal="center" vertical="top" wrapText="1"/>
    </xf>
    <xf numFmtId="4" fontId="3" fillId="0" borderId="7" xfId="1" applyNumberFormat="1" applyFont="1" applyBorder="1" applyAlignment="1">
      <alignment horizontal="center" vertical="top" wrapText="1"/>
    </xf>
    <xf numFmtId="0" fontId="7" fillId="0" borderId="15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49" fontId="2" fillId="2" borderId="16" xfId="0" applyNumberFormat="1" applyFont="1" applyFill="1" applyBorder="1" applyAlignment="1">
      <alignment horizontal="center" vertical="center" wrapText="1"/>
    </xf>
    <xf numFmtId="49" fontId="3" fillId="0" borderId="5" xfId="1" applyNumberFormat="1" applyFont="1" applyBorder="1" applyAlignment="1" applyProtection="1">
      <alignment horizontal="center" vertical="top" wrapText="1" shrinkToFit="1"/>
      <protection locked="0"/>
    </xf>
    <xf numFmtId="0" fontId="7" fillId="0" borderId="13" xfId="1" applyFont="1" applyBorder="1" applyAlignment="1">
      <alignment vertical="center" wrapText="1"/>
    </xf>
    <xf numFmtId="0" fontId="7" fillId="0" borderId="14" xfId="1" applyFont="1" applyBorder="1" applyAlignment="1">
      <alignment vertical="center" wrapText="1"/>
    </xf>
    <xf numFmtId="49" fontId="3" fillId="0" borderId="15" xfId="1" applyNumberFormat="1" applyFont="1" applyBorder="1" applyAlignment="1" applyProtection="1">
      <alignment vertical="top" wrapText="1" shrinkToFit="1"/>
      <protection locked="0"/>
    </xf>
    <xf numFmtId="49" fontId="3" fillId="0" borderId="16" xfId="1" applyNumberFormat="1" applyFont="1" applyBorder="1" applyAlignment="1" applyProtection="1">
      <alignment vertical="top" wrapText="1" shrinkToFit="1"/>
      <protection locked="0"/>
    </xf>
    <xf numFmtId="49" fontId="3" fillId="0" borderId="21" xfId="1" applyNumberFormat="1" applyFont="1" applyBorder="1" applyAlignment="1" applyProtection="1">
      <alignment vertical="top" wrapText="1" shrinkToFit="1"/>
      <protection locked="0"/>
    </xf>
    <xf numFmtId="0" fontId="3" fillId="0" borderId="22" xfId="0" applyFont="1" applyBorder="1" applyAlignment="1">
      <alignment horizontal="left" vertical="center" wrapText="1"/>
    </xf>
    <xf numFmtId="0" fontId="3" fillId="0" borderId="22" xfId="0" applyFont="1" applyBorder="1" applyAlignment="1">
      <alignment vertical="center" wrapText="1"/>
    </xf>
    <xf numFmtId="0" fontId="7" fillId="2" borderId="22" xfId="0" applyFont="1" applyFill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49" fontId="3" fillId="0" borderId="20" xfId="1" applyNumberFormat="1" applyFont="1" applyBorder="1" applyAlignment="1" applyProtection="1">
      <alignment horizontal="right" vertical="top" wrapText="1" shrinkToFit="1"/>
      <protection locked="0"/>
    </xf>
    <xf numFmtId="0" fontId="3" fillId="0" borderId="18" xfId="1" applyFont="1" applyBorder="1" applyAlignment="1">
      <alignment horizontal="right" vertical="center" wrapText="1"/>
    </xf>
    <xf numFmtId="0" fontId="3" fillId="0" borderId="19" xfId="1" applyFont="1" applyBorder="1" applyAlignment="1">
      <alignment horizontal="right" vertical="center" wrapText="1"/>
    </xf>
    <xf numFmtId="49" fontId="3" fillId="0" borderId="21" xfId="1" applyNumberFormat="1" applyFont="1" applyBorder="1" applyAlignment="1" applyProtection="1">
      <alignment horizontal="center" vertical="top" wrapText="1" shrinkToFit="1"/>
      <protection locked="0"/>
    </xf>
    <xf numFmtId="0" fontId="3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9" fontId="3" fillId="0" borderId="20" xfId="1" applyNumberFormat="1" applyFont="1" applyBorder="1" applyAlignment="1" applyProtection="1">
      <alignment horizontal="center" vertical="top" wrapText="1" shrinkToFit="1"/>
      <protection locked="0"/>
    </xf>
    <xf numFmtId="0" fontId="7" fillId="0" borderId="18" xfId="1" applyFont="1" applyBorder="1" applyAlignment="1">
      <alignment vertical="center" wrapText="1"/>
    </xf>
    <xf numFmtId="9" fontId="3" fillId="0" borderId="19" xfId="1" applyNumberFormat="1" applyFont="1" applyBorder="1" applyAlignment="1">
      <alignment vertical="center" wrapText="1"/>
    </xf>
    <xf numFmtId="0" fontId="3" fillId="0" borderId="10" xfId="1" applyFont="1" applyBorder="1" applyAlignment="1">
      <alignment horizontal="center" vertical="top" wrapText="1"/>
    </xf>
    <xf numFmtId="0" fontId="7" fillId="0" borderId="12" xfId="1" applyFont="1" applyBorder="1" applyAlignment="1">
      <alignment horizontal="center" vertical="top"/>
    </xf>
    <xf numFmtId="0" fontId="7" fillId="0" borderId="3" xfId="1" applyFont="1" applyBorder="1" applyAlignment="1">
      <alignment horizontal="center" vertical="top"/>
    </xf>
    <xf numFmtId="4" fontId="3" fillId="0" borderId="11" xfId="1" applyNumberFormat="1" applyFont="1" applyBorder="1" applyAlignment="1">
      <alignment horizontal="center" vertical="top"/>
    </xf>
    <xf numFmtId="0" fontId="7" fillId="0" borderId="9" xfId="1" applyFont="1" applyBorder="1" applyAlignment="1">
      <alignment horizontal="center" vertical="top" wrapText="1"/>
    </xf>
    <xf numFmtId="49" fontId="3" fillId="0" borderId="21" xfId="1" applyNumberFormat="1" applyFont="1" applyFill="1" applyBorder="1" applyAlignment="1" applyProtection="1">
      <alignment horizontal="center" vertical="top" wrapText="1" shrinkToFit="1"/>
      <protection locked="0"/>
    </xf>
    <xf numFmtId="49" fontId="3" fillId="0" borderId="22" xfId="1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2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2" fontId="3" fillId="0" borderId="22" xfId="1" applyNumberFormat="1" applyFont="1" applyFill="1" applyBorder="1" applyAlignment="1" applyProtection="1">
      <alignment horizontal="center" vertical="top" wrapText="1" shrinkToFit="1"/>
      <protection locked="0"/>
    </xf>
    <xf numFmtId="164" fontId="3" fillId="0" borderId="22" xfId="1" applyNumberFormat="1" applyFont="1" applyFill="1" applyBorder="1" applyAlignment="1" applyProtection="1">
      <alignment horizontal="center" vertical="top" wrapText="1" shrinkToFit="1"/>
      <protection locked="0"/>
    </xf>
    <xf numFmtId="164" fontId="7" fillId="0" borderId="22" xfId="1" applyNumberFormat="1" applyFont="1" applyFill="1" applyBorder="1" applyAlignment="1" applyProtection="1">
      <alignment horizontal="center" vertical="top" wrapText="1" shrinkToFit="1"/>
      <protection locked="0"/>
    </xf>
    <xf numFmtId="1" fontId="3" fillId="0" borderId="20" xfId="1" applyNumberFormat="1" applyFont="1" applyFill="1" applyBorder="1" applyAlignment="1" applyProtection="1">
      <alignment horizontal="center" vertical="top" wrapText="1" shrinkToFit="1"/>
      <protection locked="0"/>
    </xf>
    <xf numFmtId="0" fontId="7" fillId="0" borderId="18" xfId="1" applyFont="1" applyFill="1" applyBorder="1" applyAlignment="1">
      <alignment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top"/>
    </xf>
    <xf numFmtId="0" fontId="3" fillId="0" borderId="8" xfId="1" applyFont="1" applyBorder="1" applyAlignment="1">
      <alignment horizontal="center" vertical="top"/>
    </xf>
    <xf numFmtId="0" fontId="7" fillId="0" borderId="6" xfId="1" applyFont="1" applyBorder="1" applyAlignment="1">
      <alignment horizontal="center" vertical="top" wrapText="1"/>
    </xf>
    <xf numFmtId="0" fontId="16" fillId="0" borderId="0" xfId="3" applyFont="1" applyAlignment="1">
      <alignment horizontal="center"/>
    </xf>
    <xf numFmtId="0" fontId="17" fillId="0" borderId="2" xfId="3" applyFont="1" applyBorder="1" applyAlignment="1">
      <alignment horizontal="right"/>
    </xf>
    <xf numFmtId="0" fontId="17" fillId="0" borderId="3" xfId="3" applyFont="1" applyBorder="1" applyAlignment="1">
      <alignment horizontal="right"/>
    </xf>
    <xf numFmtId="0" fontId="5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center" vertical="center" wrapText="1"/>
    </xf>
    <xf numFmtId="0" fontId="5" fillId="0" borderId="9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 xr:uid="{049BDB99-B341-4388-ADA7-00635C680347}"/>
    <cellStyle name="Обычный 2 2" xfId="3" xr:uid="{60A6D98E-544B-4059-A26E-5AB1208EFB2B}"/>
    <cellStyle name="Финансовый" xfId="2" builtinId="3"/>
    <cellStyle name="Финансовый 3" xfId="4" xr:uid="{F922F8B2-2563-47B4-A5B4-9467D9BB03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02C6D-CB62-4985-899D-0612C15EAC29}">
  <sheetPr>
    <tabColor rgb="FF00B050"/>
    <pageSetUpPr fitToPage="1"/>
  </sheetPr>
  <dimension ref="A2:E17"/>
  <sheetViews>
    <sheetView zoomScale="70" zoomScaleNormal="70" workbookViewId="0">
      <selection activeCell="C47" sqref="C47"/>
    </sheetView>
  </sheetViews>
  <sheetFormatPr defaultColWidth="9.140625" defaultRowHeight="15.75" x14ac:dyDescent="0.25"/>
  <cols>
    <col min="1" max="1" width="10.7109375" style="36" customWidth="1"/>
    <col min="2" max="2" width="18.140625" style="36" customWidth="1"/>
    <col min="3" max="3" width="17.28515625" style="36" customWidth="1"/>
    <col min="4" max="4" width="16.28515625" style="36" customWidth="1"/>
    <col min="5" max="5" width="20.7109375" style="36" customWidth="1"/>
    <col min="6" max="16384" width="9.140625" style="37"/>
  </cols>
  <sheetData>
    <row r="2" spans="1:5" ht="15.75" customHeight="1" x14ac:dyDescent="0.25">
      <c r="B2" s="214" t="s">
        <v>140</v>
      </c>
      <c r="C2" s="214"/>
      <c r="D2" s="214"/>
      <c r="E2" s="214"/>
    </row>
    <row r="4" spans="1:5" ht="48.75" customHeight="1" x14ac:dyDescent="0.25">
      <c r="A4" s="38" t="s">
        <v>131</v>
      </c>
      <c r="B4" s="38" t="s">
        <v>132</v>
      </c>
      <c r="C4" s="38" t="s">
        <v>133</v>
      </c>
      <c r="D4" s="38" t="s">
        <v>134</v>
      </c>
      <c r="E4" s="38" t="s">
        <v>135</v>
      </c>
    </row>
    <row r="5" spans="1:5" x14ac:dyDescent="0.25">
      <c r="A5" s="39">
        <v>1</v>
      </c>
      <c r="B5" s="40" t="s">
        <v>136</v>
      </c>
      <c r="C5" s="41">
        <f>SUM('ВК '!H57)</f>
        <v>0</v>
      </c>
      <c r="D5" s="41">
        <f>SUM('ВК '!I57)</f>
        <v>0</v>
      </c>
      <c r="E5" s="42">
        <f>SUM(C5:D5)</f>
        <v>0</v>
      </c>
    </row>
    <row r="6" spans="1:5" x14ac:dyDescent="0.25">
      <c r="A6" s="39">
        <v>2</v>
      </c>
      <c r="B6" s="40" t="s">
        <v>137</v>
      </c>
      <c r="C6" s="41">
        <f>SUM(ХВС!H68)</f>
        <v>0</v>
      </c>
      <c r="D6" s="41">
        <f>SUM(ХВС!I68)</f>
        <v>0</v>
      </c>
      <c r="E6" s="42">
        <f t="shared" ref="E6" si="0">SUM(C6:D6)</f>
        <v>0</v>
      </c>
    </row>
    <row r="7" spans="1:5" x14ac:dyDescent="0.25">
      <c r="A7" s="215" t="s">
        <v>138</v>
      </c>
      <c r="B7" s="216"/>
      <c r="C7" s="43">
        <f>SUM(C5:C6)</f>
        <v>0</v>
      </c>
      <c r="D7" s="43">
        <f>SUM(D5:D6)</f>
        <v>0</v>
      </c>
      <c r="E7" s="47">
        <f>SUM(E5:E6)</f>
        <v>0</v>
      </c>
    </row>
    <row r="8" spans="1:5" x14ac:dyDescent="0.25">
      <c r="E8" s="44"/>
    </row>
    <row r="9" spans="1:5" x14ac:dyDescent="0.25">
      <c r="E9" s="45"/>
    </row>
    <row r="10" spans="1:5" x14ac:dyDescent="0.25">
      <c r="C10" s="46"/>
      <c r="D10" s="46"/>
      <c r="E10" s="46"/>
    </row>
    <row r="11" spans="1:5" x14ac:dyDescent="0.25">
      <c r="C11" s="46"/>
      <c r="D11" s="46"/>
      <c r="E11" s="46"/>
    </row>
    <row r="12" spans="1:5" x14ac:dyDescent="0.25">
      <c r="C12" s="46"/>
      <c r="D12" s="46"/>
      <c r="E12" s="46"/>
    </row>
    <row r="13" spans="1:5" x14ac:dyDescent="0.25">
      <c r="C13" s="46"/>
      <c r="D13" s="46"/>
      <c r="E13" s="46"/>
    </row>
    <row r="14" spans="1:5" x14ac:dyDescent="0.25">
      <c r="C14" s="46"/>
      <c r="D14" s="46"/>
      <c r="E14" s="46"/>
    </row>
    <row r="15" spans="1:5" x14ac:dyDescent="0.25">
      <c r="C15" s="46"/>
      <c r="D15" s="46"/>
      <c r="E15" s="46"/>
    </row>
    <row r="16" spans="1:5" x14ac:dyDescent="0.25">
      <c r="C16" s="46"/>
      <c r="D16" s="46"/>
      <c r="E16" s="46"/>
    </row>
    <row r="17" spans="3:5" x14ac:dyDescent="0.25">
      <c r="C17" s="46"/>
      <c r="D17" s="46"/>
      <c r="E17" s="46"/>
    </row>
  </sheetData>
  <mergeCells count="2">
    <mergeCell ref="B2:E2"/>
    <mergeCell ref="A7:B7"/>
  </mergeCells>
  <pageMargins left="0.39370078740157483" right="0.31496062992125984" top="0.74803149606299213" bottom="0.74803149606299213" header="0.31496062992125984" footer="0.31496062992125984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6A9E4-172B-4AFA-8AA9-2A364489F3C9}">
  <sheetPr>
    <pageSetUpPr fitToPage="1"/>
  </sheetPr>
  <dimension ref="A1:K59"/>
  <sheetViews>
    <sheetView view="pageLayout" zoomScaleNormal="100" workbookViewId="0">
      <selection activeCell="A4" sqref="A4:I4"/>
    </sheetView>
  </sheetViews>
  <sheetFormatPr defaultColWidth="9.140625" defaultRowHeight="15" x14ac:dyDescent="0.25"/>
  <cols>
    <col min="1" max="1" width="7" style="2" customWidth="1"/>
    <col min="2" max="2" width="15.85546875" style="2" customWidth="1"/>
    <col min="3" max="3" width="59.85546875" style="2" customWidth="1"/>
    <col min="4" max="4" width="8.140625" style="2" customWidth="1"/>
    <col min="5" max="5" width="7.7109375" style="35" customWidth="1"/>
    <col min="6" max="6" width="10.28515625" style="23" customWidth="1"/>
    <col min="7" max="7" width="9.140625" style="23" customWidth="1"/>
    <col min="8" max="8" width="11" style="23" customWidth="1"/>
    <col min="9" max="9" width="11.7109375" style="23" customWidth="1"/>
    <col min="10" max="10" width="9.140625" style="1"/>
    <col min="11" max="11" width="9.85546875" style="1" customWidth="1"/>
    <col min="12" max="12" width="11.42578125" style="1" bestFit="1" customWidth="1"/>
    <col min="13" max="16384" width="9.140625" style="1"/>
  </cols>
  <sheetData>
    <row r="1" spans="1:11" s="7" customFormat="1" ht="12.75" x14ac:dyDescent="0.2">
      <c r="A1" s="217" t="s">
        <v>71</v>
      </c>
      <c r="B1" s="217"/>
      <c r="C1" s="217"/>
      <c r="D1" s="217"/>
      <c r="E1" s="218"/>
      <c r="F1" s="218"/>
      <c r="G1" s="218"/>
      <c r="H1" s="218"/>
      <c r="I1" s="218"/>
      <c r="J1" s="218"/>
      <c r="K1" s="6"/>
    </row>
    <row r="2" spans="1:11" s="7" customFormat="1" ht="8.1" customHeight="1" x14ac:dyDescent="0.2">
      <c r="A2" s="8"/>
      <c r="B2" s="8"/>
      <c r="C2" s="8"/>
      <c r="D2" s="8"/>
      <c r="E2" s="26"/>
      <c r="F2" s="21"/>
      <c r="G2" s="21"/>
      <c r="H2" s="21"/>
      <c r="I2" s="21"/>
      <c r="J2" s="10"/>
      <c r="K2" s="6"/>
    </row>
    <row r="3" spans="1:11" s="7" customFormat="1" ht="12.6" customHeight="1" x14ac:dyDescent="0.2">
      <c r="A3" s="219" t="s">
        <v>201</v>
      </c>
      <c r="B3" s="219"/>
      <c r="C3" s="219"/>
      <c r="D3" s="219"/>
      <c r="E3" s="219"/>
      <c r="F3" s="219"/>
      <c r="G3" s="219"/>
      <c r="H3" s="219"/>
      <c r="I3" s="219"/>
      <c r="J3" s="18"/>
      <c r="K3" s="6"/>
    </row>
    <row r="4" spans="1:11" s="7" customFormat="1" ht="12.6" customHeight="1" x14ac:dyDescent="0.2">
      <c r="A4" s="219" t="s">
        <v>106</v>
      </c>
      <c r="B4" s="219"/>
      <c r="C4" s="219"/>
      <c r="D4" s="219"/>
      <c r="E4" s="219"/>
      <c r="F4" s="219"/>
      <c r="G4" s="219"/>
      <c r="H4" s="219"/>
      <c r="I4" s="219"/>
      <c r="J4" s="18"/>
      <c r="K4" s="6"/>
    </row>
    <row r="5" spans="1:11" s="7" customFormat="1" ht="7.5" customHeight="1" x14ac:dyDescent="0.2">
      <c r="A5" s="10"/>
      <c r="B5" s="10"/>
      <c r="C5" s="10"/>
      <c r="D5" s="10"/>
      <c r="E5" s="26"/>
      <c r="F5" s="21"/>
      <c r="G5" s="21"/>
      <c r="H5" s="21"/>
      <c r="I5" s="21"/>
      <c r="J5" s="10"/>
      <c r="K5" s="6"/>
    </row>
    <row r="6" spans="1:11" s="7" customFormat="1" ht="41.45" customHeight="1" x14ac:dyDescent="0.2">
      <c r="A6" s="219" t="s">
        <v>142</v>
      </c>
      <c r="B6" s="219"/>
      <c r="C6" s="219"/>
      <c r="D6" s="219"/>
      <c r="E6" s="219"/>
      <c r="F6" s="219"/>
      <c r="G6" s="219"/>
      <c r="H6" s="219"/>
      <c r="I6" s="219"/>
      <c r="J6" s="18"/>
      <c r="K6" s="6"/>
    </row>
    <row r="7" spans="1:11" s="7" customFormat="1" ht="9" customHeight="1" x14ac:dyDescent="0.2">
      <c r="A7" s="11"/>
      <c r="B7" s="11"/>
      <c r="C7" s="11"/>
      <c r="D7" s="11"/>
      <c r="E7" s="27"/>
      <c r="F7" s="22"/>
      <c r="G7" s="22"/>
      <c r="H7" s="22"/>
      <c r="I7" s="22"/>
      <c r="J7" s="11"/>
      <c r="K7" s="6"/>
    </row>
    <row r="8" spans="1:11" s="7" customFormat="1" ht="13.5" thickBot="1" x14ac:dyDescent="0.25">
      <c r="A8" s="10"/>
      <c r="B8" s="10"/>
      <c r="C8" s="11" t="s">
        <v>141</v>
      </c>
      <c r="E8" s="34"/>
      <c r="F8" s="21"/>
      <c r="G8" s="21"/>
      <c r="H8" s="21"/>
      <c r="I8" s="21"/>
      <c r="J8" s="10"/>
      <c r="K8" s="6"/>
    </row>
    <row r="9" spans="1:11" s="3" customFormat="1" ht="15.75" customHeight="1" x14ac:dyDescent="0.25">
      <c r="A9" s="224" t="s">
        <v>95</v>
      </c>
      <c r="B9" s="222" t="s">
        <v>0</v>
      </c>
      <c r="C9" s="226" t="s">
        <v>1</v>
      </c>
      <c r="D9" s="226" t="s">
        <v>2</v>
      </c>
      <c r="E9" s="228" t="s">
        <v>3</v>
      </c>
      <c r="F9" s="220" t="s">
        <v>4</v>
      </c>
      <c r="G9" s="221"/>
      <c r="H9" s="220" t="s">
        <v>5</v>
      </c>
      <c r="I9" s="221"/>
      <c r="K9" s="5"/>
    </row>
    <row r="10" spans="1:11" s="3" customFormat="1" ht="24" customHeight="1" thickBot="1" x14ac:dyDescent="0.3">
      <c r="A10" s="225"/>
      <c r="B10" s="223"/>
      <c r="C10" s="227"/>
      <c r="D10" s="227"/>
      <c r="E10" s="229"/>
      <c r="F10" s="85" t="s">
        <v>6</v>
      </c>
      <c r="G10" s="49" t="s">
        <v>7</v>
      </c>
      <c r="H10" s="85" t="s">
        <v>6</v>
      </c>
      <c r="I10" s="49" t="s">
        <v>7</v>
      </c>
    </row>
    <row r="11" spans="1:11" s="12" customFormat="1" ht="15" customHeight="1" thickBot="1" x14ac:dyDescent="0.25">
      <c r="A11" s="51">
        <v>1</v>
      </c>
      <c r="B11" s="62">
        <v>2</v>
      </c>
      <c r="C11" s="69">
        <v>3</v>
      </c>
      <c r="D11" s="69">
        <v>4</v>
      </c>
      <c r="E11" s="96">
        <v>5</v>
      </c>
      <c r="F11" s="86">
        <v>6</v>
      </c>
      <c r="G11" s="50">
        <v>7</v>
      </c>
      <c r="H11" s="86">
        <v>8</v>
      </c>
      <c r="I11" s="50">
        <v>9</v>
      </c>
    </row>
    <row r="12" spans="1:11" s="3" customFormat="1" ht="13.9" customHeight="1" x14ac:dyDescent="0.25">
      <c r="A12" s="52"/>
      <c r="B12" s="63"/>
      <c r="C12" s="70" t="s">
        <v>126</v>
      </c>
      <c r="D12" s="80"/>
      <c r="E12" s="97"/>
      <c r="F12" s="87"/>
      <c r="G12" s="110"/>
      <c r="H12" s="87"/>
      <c r="I12" s="110"/>
    </row>
    <row r="13" spans="1:11" x14ac:dyDescent="0.25">
      <c r="A13" s="53"/>
      <c r="B13" s="64"/>
      <c r="C13" s="71" t="s">
        <v>168</v>
      </c>
      <c r="D13" s="81"/>
      <c r="E13" s="98"/>
      <c r="F13" s="88"/>
      <c r="G13" s="111"/>
      <c r="H13" s="88"/>
      <c r="I13" s="111"/>
    </row>
    <row r="14" spans="1:11" ht="25.5" x14ac:dyDescent="0.25">
      <c r="A14" s="54">
        <v>1</v>
      </c>
      <c r="B14" s="65" t="s">
        <v>8</v>
      </c>
      <c r="C14" s="72" t="s">
        <v>98</v>
      </c>
      <c r="D14" s="82" t="s">
        <v>33</v>
      </c>
      <c r="E14" s="99">
        <f>E15</f>
        <v>20</v>
      </c>
      <c r="F14" s="89"/>
      <c r="G14" s="112">
        <v>0</v>
      </c>
      <c r="H14" s="89"/>
      <c r="I14" s="112">
        <f>E14*G14</f>
        <v>0</v>
      </c>
    </row>
    <row r="15" spans="1:11" ht="25.5" x14ac:dyDescent="0.25">
      <c r="A15" s="53" t="s">
        <v>11</v>
      </c>
      <c r="B15" s="66" t="s">
        <v>69</v>
      </c>
      <c r="C15" s="73" t="s">
        <v>107</v>
      </c>
      <c r="D15" s="83" t="s">
        <v>33</v>
      </c>
      <c r="E15" s="100">
        <v>20</v>
      </c>
      <c r="F15" s="89">
        <v>0</v>
      </c>
      <c r="G15" s="113"/>
      <c r="H15" s="89">
        <f>E15*F15</f>
        <v>0</v>
      </c>
      <c r="I15" s="113"/>
    </row>
    <row r="16" spans="1:11" x14ac:dyDescent="0.25">
      <c r="A16" s="53" t="s">
        <v>14</v>
      </c>
      <c r="B16" s="66" t="s">
        <v>69</v>
      </c>
      <c r="C16" s="73" t="s">
        <v>112</v>
      </c>
      <c r="D16" s="83" t="s">
        <v>13</v>
      </c>
      <c r="E16" s="100">
        <f>E15/2</f>
        <v>10</v>
      </c>
      <c r="F16" s="89">
        <v>0</v>
      </c>
      <c r="G16" s="113"/>
      <c r="H16" s="89">
        <f>E16*F16</f>
        <v>0</v>
      </c>
      <c r="I16" s="113"/>
    </row>
    <row r="17" spans="1:10" x14ac:dyDescent="0.25">
      <c r="A17" s="53" t="s">
        <v>16</v>
      </c>
      <c r="B17" s="66" t="s">
        <v>69</v>
      </c>
      <c r="C17" s="73" t="s">
        <v>108</v>
      </c>
      <c r="D17" s="83" t="s">
        <v>13</v>
      </c>
      <c r="E17" s="101">
        <v>5</v>
      </c>
      <c r="F17" s="89">
        <v>0</v>
      </c>
      <c r="G17" s="112"/>
      <c r="H17" s="89">
        <f>E17*F17</f>
        <v>0</v>
      </c>
      <c r="I17" s="112"/>
    </row>
    <row r="18" spans="1:10" x14ac:dyDescent="0.25">
      <c r="A18" s="53" t="s">
        <v>18</v>
      </c>
      <c r="B18" s="66" t="s">
        <v>69</v>
      </c>
      <c r="C18" s="73" t="s">
        <v>99</v>
      </c>
      <c r="D18" s="83" t="s">
        <v>13</v>
      </c>
      <c r="E18" s="100">
        <v>2</v>
      </c>
      <c r="F18" s="89">
        <v>0</v>
      </c>
      <c r="G18" s="113"/>
      <c r="H18" s="89">
        <f>E18*F18</f>
        <v>0</v>
      </c>
      <c r="I18" s="113"/>
    </row>
    <row r="19" spans="1:10" x14ac:dyDescent="0.25">
      <c r="A19" s="53" t="s">
        <v>19</v>
      </c>
      <c r="B19" s="66" t="s">
        <v>69</v>
      </c>
      <c r="C19" s="73" t="s">
        <v>115</v>
      </c>
      <c r="D19" s="83" t="s">
        <v>13</v>
      </c>
      <c r="E19" s="101">
        <v>2</v>
      </c>
      <c r="F19" s="89">
        <v>0</v>
      </c>
      <c r="G19" s="112"/>
      <c r="H19" s="89">
        <f>E19*F19</f>
        <v>0</v>
      </c>
      <c r="I19" s="112"/>
    </row>
    <row r="20" spans="1:10" s="12" customFormat="1" ht="25.5" x14ac:dyDescent="0.2">
      <c r="A20" s="55" t="s">
        <v>111</v>
      </c>
      <c r="B20" s="66" t="s">
        <v>69</v>
      </c>
      <c r="C20" s="74" t="s">
        <v>109</v>
      </c>
      <c r="D20" s="66" t="s">
        <v>33</v>
      </c>
      <c r="E20" s="102">
        <v>1.2</v>
      </c>
      <c r="F20" s="90">
        <v>0</v>
      </c>
      <c r="G20" s="114"/>
      <c r="H20" s="90">
        <f>ROUND(E20*F20,2)</f>
        <v>0</v>
      </c>
      <c r="I20" s="114"/>
      <c r="J20" s="6"/>
    </row>
    <row r="21" spans="1:10" x14ac:dyDescent="0.25">
      <c r="A21" s="54">
        <v>2</v>
      </c>
      <c r="B21" s="66" t="s">
        <v>69</v>
      </c>
      <c r="C21" s="75" t="s">
        <v>101</v>
      </c>
      <c r="D21" s="82" t="s">
        <v>13</v>
      </c>
      <c r="E21" s="103">
        <v>2</v>
      </c>
      <c r="F21" s="89"/>
      <c r="G21" s="112">
        <v>0</v>
      </c>
      <c r="H21" s="89"/>
      <c r="I21" s="112">
        <f>E21*G21</f>
        <v>0</v>
      </c>
    </row>
    <row r="22" spans="1:10" x14ac:dyDescent="0.25">
      <c r="A22" s="53" t="s">
        <v>23</v>
      </c>
      <c r="B22" s="66" t="s">
        <v>69</v>
      </c>
      <c r="C22" s="76" t="s">
        <v>114</v>
      </c>
      <c r="D22" s="83" t="s">
        <v>13</v>
      </c>
      <c r="E22" s="101">
        <v>2</v>
      </c>
      <c r="F22" s="89">
        <v>0</v>
      </c>
      <c r="G22" s="112"/>
      <c r="H22" s="89">
        <f>E22*F22</f>
        <v>0</v>
      </c>
      <c r="I22" s="112"/>
    </row>
    <row r="23" spans="1:10" ht="25.5" x14ac:dyDescent="0.25">
      <c r="A23" s="54">
        <v>3</v>
      </c>
      <c r="B23" s="65" t="s">
        <v>8</v>
      </c>
      <c r="C23" s="72" t="s">
        <v>100</v>
      </c>
      <c r="D23" s="82" t="s">
        <v>33</v>
      </c>
      <c r="E23" s="99">
        <f>E24</f>
        <v>8</v>
      </c>
      <c r="F23" s="89"/>
      <c r="G23" s="112">
        <v>0</v>
      </c>
      <c r="H23" s="89"/>
      <c r="I23" s="112">
        <f>E23*G23</f>
        <v>0</v>
      </c>
    </row>
    <row r="24" spans="1:10" ht="25.5" x14ac:dyDescent="0.25">
      <c r="A24" s="53" t="s">
        <v>26</v>
      </c>
      <c r="B24" s="66" t="s">
        <v>69</v>
      </c>
      <c r="C24" s="73" t="s">
        <v>110</v>
      </c>
      <c r="D24" s="83" t="s">
        <v>33</v>
      </c>
      <c r="E24" s="100">
        <v>8</v>
      </c>
      <c r="F24" s="89">
        <v>0</v>
      </c>
      <c r="G24" s="113"/>
      <c r="H24" s="89">
        <f>E24*F24</f>
        <v>0</v>
      </c>
      <c r="I24" s="112"/>
    </row>
    <row r="25" spans="1:10" x14ac:dyDescent="0.25">
      <c r="A25" s="53" t="s">
        <v>50</v>
      </c>
      <c r="B25" s="66" t="s">
        <v>69</v>
      </c>
      <c r="C25" s="73" t="s">
        <v>113</v>
      </c>
      <c r="D25" s="83" t="s">
        <v>13</v>
      </c>
      <c r="E25" s="100">
        <f>E24*2</f>
        <v>16</v>
      </c>
      <c r="F25" s="89">
        <v>0</v>
      </c>
      <c r="G25" s="113"/>
      <c r="H25" s="89">
        <f>E25*F25</f>
        <v>0</v>
      </c>
      <c r="I25" s="112"/>
    </row>
    <row r="26" spans="1:10" s="4" customFormat="1" ht="15" customHeight="1" x14ac:dyDescent="0.25">
      <c r="A26" s="56" t="s">
        <v>27</v>
      </c>
      <c r="B26" s="65" t="s">
        <v>8</v>
      </c>
      <c r="C26" s="72" t="s">
        <v>102</v>
      </c>
      <c r="D26" s="82" t="s">
        <v>20</v>
      </c>
      <c r="E26" s="103">
        <v>1</v>
      </c>
      <c r="F26" s="91"/>
      <c r="G26" s="112">
        <v>0</v>
      </c>
      <c r="H26" s="91"/>
      <c r="I26" s="112">
        <f>E26*G26</f>
        <v>0</v>
      </c>
    </row>
    <row r="27" spans="1:10" ht="25.5" x14ac:dyDescent="0.25">
      <c r="A27" s="53" t="s">
        <v>28</v>
      </c>
      <c r="B27" s="66" t="s">
        <v>69</v>
      </c>
      <c r="C27" s="73" t="s">
        <v>103</v>
      </c>
      <c r="D27" s="83" t="s">
        <v>20</v>
      </c>
      <c r="E27" s="101">
        <f>E26</f>
        <v>1</v>
      </c>
      <c r="F27" s="89">
        <v>0</v>
      </c>
      <c r="G27" s="113"/>
      <c r="H27" s="89">
        <f>E27*F27</f>
        <v>0</v>
      </c>
      <c r="I27" s="112"/>
    </row>
    <row r="28" spans="1:10" x14ac:dyDescent="0.25">
      <c r="A28" s="53" t="s">
        <v>51</v>
      </c>
      <c r="B28" s="66" t="s">
        <v>69</v>
      </c>
      <c r="C28" s="73" t="s">
        <v>120</v>
      </c>
      <c r="D28" s="83" t="s">
        <v>20</v>
      </c>
      <c r="E28" s="101">
        <f>E27</f>
        <v>1</v>
      </c>
      <c r="F28" s="89">
        <v>0</v>
      </c>
      <c r="G28" s="113"/>
      <c r="H28" s="89">
        <f>E28*F28</f>
        <v>0</v>
      </c>
      <c r="I28" s="112"/>
    </row>
    <row r="29" spans="1:10" s="12" customFormat="1" ht="14.25" customHeight="1" x14ac:dyDescent="0.2">
      <c r="A29" s="57" t="s">
        <v>191</v>
      </c>
      <c r="B29" s="66" t="s">
        <v>69</v>
      </c>
      <c r="C29" s="74" t="s">
        <v>130</v>
      </c>
      <c r="D29" s="66" t="s">
        <v>68</v>
      </c>
      <c r="E29" s="102">
        <f>E28</f>
        <v>1</v>
      </c>
      <c r="F29" s="92">
        <v>0</v>
      </c>
      <c r="G29" s="115"/>
      <c r="H29" s="92">
        <f>ROUND(E29*F29,2)</f>
        <v>0</v>
      </c>
      <c r="I29" s="115"/>
      <c r="J29" s="6"/>
    </row>
    <row r="30" spans="1:10" ht="25.5" x14ac:dyDescent="0.25">
      <c r="A30" s="56" t="s">
        <v>29</v>
      </c>
      <c r="B30" s="65" t="s">
        <v>8</v>
      </c>
      <c r="C30" s="72" t="s">
        <v>104</v>
      </c>
      <c r="D30" s="82" t="s">
        <v>20</v>
      </c>
      <c r="E30" s="103">
        <v>2</v>
      </c>
      <c r="F30" s="91"/>
      <c r="G30" s="112">
        <v>0</v>
      </c>
      <c r="H30" s="91"/>
      <c r="I30" s="112">
        <f>E30*G30</f>
        <v>0</v>
      </c>
    </row>
    <row r="31" spans="1:10" x14ac:dyDescent="0.25">
      <c r="A31" s="53" t="s">
        <v>30</v>
      </c>
      <c r="B31" s="66" t="s">
        <v>69</v>
      </c>
      <c r="C31" s="73" t="s">
        <v>121</v>
      </c>
      <c r="D31" s="83" t="s">
        <v>20</v>
      </c>
      <c r="E31" s="101">
        <f>E30</f>
        <v>2</v>
      </c>
      <c r="F31" s="89">
        <v>0</v>
      </c>
      <c r="G31" s="113"/>
      <c r="H31" s="89">
        <f>E31*F31</f>
        <v>0</v>
      </c>
      <c r="I31" s="112"/>
    </row>
    <row r="32" spans="1:10" x14ac:dyDescent="0.25">
      <c r="A32" s="53" t="s">
        <v>52</v>
      </c>
      <c r="B32" s="66" t="s">
        <v>69</v>
      </c>
      <c r="C32" s="73" t="s">
        <v>122</v>
      </c>
      <c r="D32" s="83" t="s">
        <v>20</v>
      </c>
      <c r="E32" s="101">
        <f>E30</f>
        <v>2</v>
      </c>
      <c r="F32" s="89">
        <v>0</v>
      </c>
      <c r="G32" s="113"/>
      <c r="H32" s="89">
        <f>E32*F32</f>
        <v>0</v>
      </c>
      <c r="I32" s="112"/>
    </row>
    <row r="33" spans="1:10" ht="15.6" customHeight="1" x14ac:dyDescent="0.25">
      <c r="A33" s="56" t="s">
        <v>31</v>
      </c>
      <c r="B33" s="65" t="s">
        <v>8</v>
      </c>
      <c r="C33" s="72" t="s">
        <v>169</v>
      </c>
      <c r="D33" s="82" t="s">
        <v>20</v>
      </c>
      <c r="E33" s="103">
        <v>1</v>
      </c>
      <c r="F33" s="91"/>
      <c r="G33" s="112">
        <v>0</v>
      </c>
      <c r="H33" s="91"/>
      <c r="I33" s="112">
        <f>E33*G33</f>
        <v>0</v>
      </c>
    </row>
    <row r="34" spans="1:10" ht="25.5" x14ac:dyDescent="0.25">
      <c r="A34" s="53" t="s">
        <v>32</v>
      </c>
      <c r="B34" s="66" t="s">
        <v>69</v>
      </c>
      <c r="C34" s="73" t="s">
        <v>170</v>
      </c>
      <c r="D34" s="83" t="s">
        <v>13</v>
      </c>
      <c r="E34" s="101"/>
      <c r="F34" s="89">
        <v>0</v>
      </c>
      <c r="G34" s="113"/>
      <c r="H34" s="89">
        <f>E34*F34</f>
        <v>0</v>
      </c>
      <c r="I34" s="112"/>
    </row>
    <row r="35" spans="1:10" s="14" customFormat="1" ht="14.25" customHeight="1" x14ac:dyDescent="0.2">
      <c r="A35" s="58" t="s">
        <v>172</v>
      </c>
      <c r="B35" s="65" t="s">
        <v>8</v>
      </c>
      <c r="C35" s="77" t="s">
        <v>77</v>
      </c>
      <c r="D35" s="65" t="s">
        <v>68</v>
      </c>
      <c r="E35" s="104">
        <v>3</v>
      </c>
      <c r="F35" s="93"/>
      <c r="G35" s="116">
        <v>0</v>
      </c>
      <c r="H35" s="93"/>
      <c r="I35" s="116">
        <f>ROUND(E35*G35,2)</f>
        <v>0</v>
      </c>
      <c r="J35" s="13"/>
    </row>
    <row r="36" spans="1:10" s="12" customFormat="1" ht="14.25" customHeight="1" x14ac:dyDescent="0.2">
      <c r="A36" s="57" t="s">
        <v>173</v>
      </c>
      <c r="B36" s="66" t="s">
        <v>69</v>
      </c>
      <c r="C36" s="74" t="s">
        <v>78</v>
      </c>
      <c r="D36" s="66" t="s">
        <v>68</v>
      </c>
      <c r="E36" s="102">
        <v>2</v>
      </c>
      <c r="F36" s="92">
        <v>0</v>
      </c>
      <c r="G36" s="115"/>
      <c r="H36" s="92">
        <f>ROUND(E36*F36,2)</f>
        <v>0</v>
      </c>
      <c r="I36" s="115"/>
      <c r="J36" s="6"/>
    </row>
    <row r="37" spans="1:10" s="12" customFormat="1" ht="14.25" customHeight="1" thickBot="1" x14ac:dyDescent="0.25">
      <c r="A37" s="122" t="s">
        <v>192</v>
      </c>
      <c r="B37" s="123" t="s">
        <v>69</v>
      </c>
      <c r="C37" s="124" t="s">
        <v>171</v>
      </c>
      <c r="D37" s="123" t="s">
        <v>68</v>
      </c>
      <c r="E37" s="125">
        <v>1</v>
      </c>
      <c r="F37" s="126">
        <v>0</v>
      </c>
      <c r="G37" s="127"/>
      <c r="H37" s="126">
        <f>ROUND(E37*F37,2)</f>
        <v>0</v>
      </c>
      <c r="I37" s="127"/>
      <c r="J37" s="6"/>
    </row>
    <row r="38" spans="1:10" x14ac:dyDescent="0.25">
      <c r="A38" s="128"/>
      <c r="B38" s="129"/>
      <c r="C38" s="130" t="s">
        <v>53</v>
      </c>
      <c r="D38" s="131"/>
      <c r="E38" s="132"/>
      <c r="F38" s="133"/>
      <c r="G38" s="134"/>
      <c r="H38" s="135">
        <f>SUM(H14:H37)</f>
        <v>0</v>
      </c>
      <c r="I38" s="136">
        <f>SUM(I14:I37)</f>
        <v>0</v>
      </c>
    </row>
    <row r="39" spans="1:10" s="19" customFormat="1" ht="13.5" thickBot="1" x14ac:dyDescent="0.3">
      <c r="A39" s="137"/>
      <c r="B39" s="138"/>
      <c r="C39" s="79" t="s">
        <v>97</v>
      </c>
      <c r="D39" s="139"/>
      <c r="E39" s="140"/>
      <c r="F39" s="141"/>
      <c r="G39" s="142"/>
      <c r="H39" s="143"/>
      <c r="I39" s="144">
        <f>H38+I38</f>
        <v>0</v>
      </c>
    </row>
    <row r="40" spans="1:10" x14ac:dyDescent="0.25">
      <c r="A40" s="59"/>
      <c r="B40" s="67"/>
      <c r="C40" s="78" t="s">
        <v>193</v>
      </c>
      <c r="D40" s="84"/>
      <c r="E40" s="105"/>
      <c r="F40" s="94"/>
      <c r="G40" s="117"/>
      <c r="H40" s="108"/>
      <c r="I40" s="120"/>
    </row>
    <row r="41" spans="1:10" ht="25.5" x14ac:dyDescent="0.25">
      <c r="A41" s="54">
        <v>1</v>
      </c>
      <c r="B41" s="65" t="s">
        <v>8</v>
      </c>
      <c r="C41" s="72" t="s">
        <v>194</v>
      </c>
      <c r="D41" s="82" t="s">
        <v>33</v>
      </c>
      <c r="E41" s="99">
        <f>E42</f>
        <v>120</v>
      </c>
      <c r="F41" s="89"/>
      <c r="G41" s="112">
        <v>0</v>
      </c>
      <c r="H41" s="89"/>
      <c r="I41" s="112">
        <f>E41*G41</f>
        <v>0</v>
      </c>
    </row>
    <row r="42" spans="1:10" ht="25.5" x14ac:dyDescent="0.25">
      <c r="A42" s="53" t="s">
        <v>11</v>
      </c>
      <c r="B42" s="66" t="s">
        <v>69</v>
      </c>
      <c r="C42" s="73" t="s">
        <v>198</v>
      </c>
      <c r="D42" s="83" t="s">
        <v>33</v>
      </c>
      <c r="E42" s="100">
        <v>120</v>
      </c>
      <c r="F42" s="89">
        <v>0</v>
      </c>
      <c r="G42" s="113"/>
      <c r="H42" s="89">
        <f>E42*F42</f>
        <v>0</v>
      </c>
      <c r="I42" s="113"/>
    </row>
    <row r="43" spans="1:10" s="12" customFormat="1" ht="12.75" x14ac:dyDescent="0.2">
      <c r="A43" s="53" t="s">
        <v>16</v>
      </c>
      <c r="B43" s="66" t="s">
        <v>69</v>
      </c>
      <c r="C43" s="73" t="s">
        <v>196</v>
      </c>
      <c r="D43" s="83" t="s">
        <v>13</v>
      </c>
      <c r="E43" s="101">
        <v>2</v>
      </c>
      <c r="F43" s="89">
        <v>0</v>
      </c>
      <c r="G43" s="112"/>
      <c r="H43" s="89">
        <f>E43*F43</f>
        <v>0</v>
      </c>
      <c r="I43" s="112"/>
      <c r="J43" s="6"/>
    </row>
    <row r="44" spans="1:10" s="12" customFormat="1" ht="12.75" x14ac:dyDescent="0.2">
      <c r="A44" s="53" t="s">
        <v>18</v>
      </c>
      <c r="B44" s="66" t="s">
        <v>69</v>
      </c>
      <c r="C44" s="73" t="s">
        <v>197</v>
      </c>
      <c r="D44" s="83" t="s">
        <v>13</v>
      </c>
      <c r="E44" s="101">
        <v>14</v>
      </c>
      <c r="F44" s="89">
        <v>0</v>
      </c>
      <c r="G44" s="112"/>
      <c r="H44" s="89">
        <f>E44*F44</f>
        <v>0</v>
      </c>
      <c r="I44" s="112"/>
      <c r="J44" s="6"/>
    </row>
    <row r="45" spans="1:10" x14ac:dyDescent="0.25">
      <c r="A45" s="53" t="s">
        <v>19</v>
      </c>
      <c r="B45" s="66" t="s">
        <v>69</v>
      </c>
      <c r="C45" s="73" t="s">
        <v>112</v>
      </c>
      <c r="D45" s="83" t="s">
        <v>13</v>
      </c>
      <c r="E45" s="100">
        <f>ROUND(E42/2,2)</f>
        <v>60</v>
      </c>
      <c r="F45" s="89">
        <v>0</v>
      </c>
      <c r="G45" s="113"/>
      <c r="H45" s="89">
        <f>E45*F45</f>
        <v>0</v>
      </c>
      <c r="I45" s="113"/>
    </row>
    <row r="46" spans="1:10" ht="25.5" x14ac:dyDescent="0.25">
      <c r="A46" s="55" t="s">
        <v>111</v>
      </c>
      <c r="B46" s="66" t="s">
        <v>69</v>
      </c>
      <c r="C46" s="74" t="s">
        <v>109</v>
      </c>
      <c r="D46" s="66" t="s">
        <v>33</v>
      </c>
      <c r="E46" s="106">
        <v>1.8</v>
      </c>
      <c r="F46" s="90">
        <v>0</v>
      </c>
      <c r="G46" s="114"/>
      <c r="H46" s="109">
        <f>ROUND(E46*F46,2)</f>
        <v>0</v>
      </c>
      <c r="I46" s="114"/>
    </row>
    <row r="47" spans="1:10" x14ac:dyDescent="0.25">
      <c r="A47" s="53" t="s">
        <v>116</v>
      </c>
      <c r="B47" s="66" t="s">
        <v>69</v>
      </c>
      <c r="C47" s="73" t="s">
        <v>200</v>
      </c>
      <c r="D47" s="83" t="s">
        <v>13</v>
      </c>
      <c r="E47" s="100">
        <v>8</v>
      </c>
      <c r="F47" s="89">
        <v>0</v>
      </c>
      <c r="G47" s="113"/>
      <c r="H47" s="89">
        <f>E47*F47</f>
        <v>0</v>
      </c>
      <c r="I47" s="113"/>
    </row>
    <row r="48" spans="1:10" ht="16.5" customHeight="1" x14ac:dyDescent="0.25">
      <c r="A48" s="56" t="s">
        <v>49</v>
      </c>
      <c r="B48" s="65" t="s">
        <v>8</v>
      </c>
      <c r="C48" s="72" t="s">
        <v>96</v>
      </c>
      <c r="D48" s="82" t="s">
        <v>13</v>
      </c>
      <c r="E48" s="103">
        <v>2</v>
      </c>
      <c r="F48" s="91"/>
      <c r="G48" s="112">
        <v>0</v>
      </c>
      <c r="H48" s="91"/>
      <c r="I48" s="112">
        <f>E48*G48</f>
        <v>0</v>
      </c>
    </row>
    <row r="49" spans="1:10" ht="25.5" x14ac:dyDescent="0.25">
      <c r="A49" s="53" t="s">
        <v>14</v>
      </c>
      <c r="B49" s="66" t="s">
        <v>69</v>
      </c>
      <c r="C49" s="73" t="s">
        <v>199</v>
      </c>
      <c r="D49" s="83" t="s">
        <v>70</v>
      </c>
      <c r="E49" s="101">
        <v>2</v>
      </c>
      <c r="F49" s="89">
        <v>0</v>
      </c>
      <c r="G49" s="112"/>
      <c r="H49" s="89">
        <f>E49*F49</f>
        <v>0</v>
      </c>
      <c r="I49" s="112"/>
    </row>
    <row r="50" spans="1:10" s="14" customFormat="1" ht="26.65" customHeight="1" x14ac:dyDescent="0.2">
      <c r="A50" s="60" t="s">
        <v>21</v>
      </c>
      <c r="B50" s="65" t="s">
        <v>8</v>
      </c>
      <c r="C50" s="77" t="s">
        <v>58</v>
      </c>
      <c r="D50" s="65" t="s">
        <v>33</v>
      </c>
      <c r="E50" s="104">
        <v>10</v>
      </c>
      <c r="F50" s="95"/>
      <c r="G50" s="118">
        <v>0</v>
      </c>
      <c r="H50" s="95"/>
      <c r="I50" s="118">
        <f>ROUND(E50*G50,2)</f>
        <v>0</v>
      </c>
      <c r="J50" s="13"/>
    </row>
    <row r="51" spans="1:10" s="12" customFormat="1" ht="25.5" x14ac:dyDescent="0.2">
      <c r="A51" s="55" t="s">
        <v>23</v>
      </c>
      <c r="B51" s="66" t="s">
        <v>69</v>
      </c>
      <c r="C51" s="74" t="s">
        <v>119</v>
      </c>
      <c r="D51" s="66" t="s">
        <v>33</v>
      </c>
      <c r="E51" s="102">
        <v>10</v>
      </c>
      <c r="F51" s="90">
        <v>0</v>
      </c>
      <c r="G51" s="119"/>
      <c r="H51" s="90">
        <f>ROUND(E51*F51,2)</f>
        <v>0</v>
      </c>
      <c r="I51" s="119"/>
      <c r="J51" s="6"/>
    </row>
    <row r="52" spans="1:10" s="12" customFormat="1" ht="14.25" customHeight="1" x14ac:dyDescent="0.2">
      <c r="A52" s="55" t="s">
        <v>55</v>
      </c>
      <c r="B52" s="66" t="s">
        <v>69</v>
      </c>
      <c r="C52" s="74" t="s">
        <v>117</v>
      </c>
      <c r="D52" s="66" t="s">
        <v>68</v>
      </c>
      <c r="E52" s="102">
        <v>2</v>
      </c>
      <c r="F52" s="90">
        <v>0</v>
      </c>
      <c r="G52" s="119"/>
      <c r="H52" s="90">
        <f>ROUND(E52*F52,2)</f>
        <v>0</v>
      </c>
      <c r="I52" s="119"/>
      <c r="J52" s="6"/>
    </row>
    <row r="53" spans="1:10" x14ac:dyDescent="0.25">
      <c r="A53" s="53" t="s">
        <v>56</v>
      </c>
      <c r="B53" s="66" t="s">
        <v>69</v>
      </c>
      <c r="C53" s="73" t="s">
        <v>118</v>
      </c>
      <c r="D53" s="83" t="s">
        <v>13</v>
      </c>
      <c r="E53" s="100">
        <v>2</v>
      </c>
      <c r="F53" s="89">
        <v>0</v>
      </c>
      <c r="G53" s="113"/>
      <c r="H53" s="89">
        <f>E53*F53</f>
        <v>0</v>
      </c>
      <c r="I53" s="113"/>
    </row>
    <row r="54" spans="1:10" s="12" customFormat="1" ht="14.25" customHeight="1" thickBot="1" x14ac:dyDescent="0.25">
      <c r="A54" s="145" t="s">
        <v>66</v>
      </c>
      <c r="B54" s="123" t="s">
        <v>69</v>
      </c>
      <c r="C54" s="124" t="s">
        <v>129</v>
      </c>
      <c r="D54" s="123" t="s">
        <v>68</v>
      </c>
      <c r="E54" s="125">
        <f>E51</f>
        <v>10</v>
      </c>
      <c r="F54" s="146">
        <v>0</v>
      </c>
      <c r="G54" s="147"/>
      <c r="H54" s="146">
        <f>ROUND(E54*F54,2)</f>
        <v>0</v>
      </c>
      <c r="I54" s="147"/>
      <c r="J54" s="6"/>
    </row>
    <row r="55" spans="1:10" s="20" customFormat="1" x14ac:dyDescent="0.25">
      <c r="A55" s="153"/>
      <c r="B55" s="154"/>
      <c r="C55" s="155" t="s">
        <v>53</v>
      </c>
      <c r="D55" s="156"/>
      <c r="E55" s="132"/>
      <c r="F55" s="157"/>
      <c r="G55" s="158"/>
      <c r="H55" s="159">
        <f>SUM(H41:H54)</f>
        <v>0</v>
      </c>
      <c r="I55" s="160">
        <f>SUM(I41:I54)</f>
        <v>0</v>
      </c>
    </row>
    <row r="56" spans="1:10" ht="15.75" thickBot="1" x14ac:dyDescent="0.3">
      <c r="A56" s="137"/>
      <c r="B56" s="138"/>
      <c r="C56" s="79" t="s">
        <v>97</v>
      </c>
      <c r="D56" s="139"/>
      <c r="E56" s="140"/>
      <c r="F56" s="141"/>
      <c r="G56" s="142"/>
      <c r="H56" s="143"/>
      <c r="I56" s="144">
        <f>H55+I55</f>
        <v>0</v>
      </c>
    </row>
    <row r="57" spans="1:10" s="4" customFormat="1" thickBot="1" x14ac:dyDescent="0.3">
      <c r="A57" s="161"/>
      <c r="B57" s="162"/>
      <c r="C57" s="163" t="s">
        <v>127</v>
      </c>
      <c r="D57" s="164"/>
      <c r="E57" s="165"/>
      <c r="F57" s="166"/>
      <c r="G57" s="167"/>
      <c r="H57" s="166">
        <f>H55+H38</f>
        <v>0</v>
      </c>
      <c r="I57" s="167">
        <f>I55+I38</f>
        <v>0</v>
      </c>
    </row>
    <row r="58" spans="1:10" s="4" customFormat="1" ht="14.25" x14ac:dyDescent="0.25">
      <c r="A58" s="148"/>
      <c r="B58" s="149"/>
      <c r="C58" s="150" t="s">
        <v>128</v>
      </c>
      <c r="D58" s="80"/>
      <c r="E58" s="97"/>
      <c r="F58" s="151"/>
      <c r="G58" s="152"/>
      <c r="H58" s="151"/>
      <c r="I58" s="152">
        <f>SUM(H57:I57)</f>
        <v>0</v>
      </c>
    </row>
    <row r="59" spans="1:10" ht="15.75" thickBot="1" x14ac:dyDescent="0.3">
      <c r="A59" s="61"/>
      <c r="B59" s="68"/>
      <c r="C59" s="79" t="s">
        <v>93</v>
      </c>
      <c r="D59" s="68"/>
      <c r="E59" s="107"/>
      <c r="F59" s="85"/>
      <c r="G59" s="49"/>
      <c r="H59" s="85"/>
      <c r="I59" s="121">
        <f>ROUND(I58/1.2*20%,2)</f>
        <v>0</v>
      </c>
    </row>
  </sheetData>
  <autoFilter ref="A11:I11" xr:uid="{85A6A9E4-172B-4AFA-8AA9-2A364489F3C9}"/>
  <mergeCells count="12">
    <mergeCell ref="F9:G9"/>
    <mergeCell ref="H9:I9"/>
    <mergeCell ref="B9:B10"/>
    <mergeCell ref="A9:A10"/>
    <mergeCell ref="C9:C10"/>
    <mergeCell ref="D9:D10"/>
    <mergeCell ref="E9:E10"/>
    <mergeCell ref="A1:D1"/>
    <mergeCell ref="E1:J1"/>
    <mergeCell ref="A6:I6"/>
    <mergeCell ref="A4:I4"/>
    <mergeCell ref="A3:I3"/>
  </mergeCells>
  <pageMargins left="0.19685039370078741" right="0.19685039370078741" top="0.78740157480314965" bottom="0.55118110236220474" header="0" footer="0.31496062992125984"/>
  <pageSetup paperSize="9" scale="96" fitToHeight="0" orientation="landscape" r:id="rId1"/>
  <headerFooter>
    <oddFooter>&amp;LГенподрядчик___________________&amp;CСтраница  &amp;P из &amp;N&amp;RСубподрядчик__________________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A2125-2519-424D-A580-A6A1AFC102EC}">
  <sheetPr>
    <tabColor theme="9" tint="0.59999389629810485"/>
    <pageSetUpPr fitToPage="1"/>
  </sheetPr>
  <dimension ref="A1:K70"/>
  <sheetViews>
    <sheetView tabSelected="1" zoomScaleNormal="100" workbookViewId="0">
      <selection activeCell="O17" sqref="O17"/>
    </sheetView>
  </sheetViews>
  <sheetFormatPr defaultRowHeight="12.75" x14ac:dyDescent="0.2"/>
  <cols>
    <col min="1" max="1" width="5.140625" style="15" customWidth="1"/>
    <col min="2" max="2" width="15.7109375" style="15" customWidth="1"/>
    <col min="3" max="3" width="61.85546875" style="6" customWidth="1"/>
    <col min="4" max="4" width="9.85546875" style="15" customWidth="1"/>
    <col min="5" max="5" width="8" style="31" customWidth="1"/>
    <col min="6" max="7" width="10.7109375" style="24" customWidth="1"/>
    <col min="8" max="9" width="11.42578125" style="24" customWidth="1"/>
    <col min="10" max="238" width="8.85546875" style="12"/>
    <col min="239" max="239" width="5.140625" style="12" customWidth="1"/>
    <col min="240" max="240" width="14.85546875" style="12" customWidth="1"/>
    <col min="241" max="241" width="50.140625" style="12" customWidth="1"/>
    <col min="242" max="242" width="8.28515625" style="12" customWidth="1"/>
    <col min="243" max="243" width="8" style="12" customWidth="1"/>
    <col min="244" max="245" width="10.7109375" style="12" customWidth="1"/>
    <col min="246" max="247" width="11.42578125" style="12" customWidth="1"/>
    <col min="248" max="248" width="8.85546875" style="12"/>
    <col min="249" max="254" width="6.140625" style="12" customWidth="1"/>
    <col min="255" max="494" width="8.85546875" style="12"/>
    <col min="495" max="495" width="5.140625" style="12" customWidth="1"/>
    <col min="496" max="496" width="14.85546875" style="12" customWidth="1"/>
    <col min="497" max="497" width="50.140625" style="12" customWidth="1"/>
    <col min="498" max="498" width="8.28515625" style="12" customWidth="1"/>
    <col min="499" max="499" width="8" style="12" customWidth="1"/>
    <col min="500" max="501" width="10.7109375" style="12" customWidth="1"/>
    <col min="502" max="503" width="11.42578125" style="12" customWidth="1"/>
    <col min="504" max="504" width="8.85546875" style="12"/>
    <col min="505" max="510" width="6.140625" style="12" customWidth="1"/>
    <col min="511" max="750" width="8.85546875" style="12"/>
    <col min="751" max="751" width="5.140625" style="12" customWidth="1"/>
    <col min="752" max="752" width="14.85546875" style="12" customWidth="1"/>
    <col min="753" max="753" width="50.140625" style="12" customWidth="1"/>
    <col min="754" max="754" width="8.28515625" style="12" customWidth="1"/>
    <col min="755" max="755" width="8" style="12" customWidth="1"/>
    <col min="756" max="757" width="10.7109375" style="12" customWidth="1"/>
    <col min="758" max="759" width="11.42578125" style="12" customWidth="1"/>
    <col min="760" max="760" width="8.85546875" style="12"/>
    <col min="761" max="766" width="6.140625" style="12" customWidth="1"/>
    <col min="767" max="1006" width="8.85546875" style="12"/>
    <col min="1007" max="1007" width="5.140625" style="12" customWidth="1"/>
    <col min="1008" max="1008" width="14.85546875" style="12" customWidth="1"/>
    <col min="1009" max="1009" width="50.140625" style="12" customWidth="1"/>
    <col min="1010" max="1010" width="8.28515625" style="12" customWidth="1"/>
    <col min="1011" max="1011" width="8" style="12" customWidth="1"/>
    <col min="1012" max="1013" width="10.7109375" style="12" customWidth="1"/>
    <col min="1014" max="1015" width="11.42578125" style="12" customWidth="1"/>
    <col min="1016" max="1016" width="8.85546875" style="12"/>
    <col min="1017" max="1022" width="6.140625" style="12" customWidth="1"/>
    <col min="1023" max="1262" width="8.85546875" style="12"/>
    <col min="1263" max="1263" width="5.140625" style="12" customWidth="1"/>
    <col min="1264" max="1264" width="14.85546875" style="12" customWidth="1"/>
    <col min="1265" max="1265" width="50.140625" style="12" customWidth="1"/>
    <col min="1266" max="1266" width="8.28515625" style="12" customWidth="1"/>
    <col min="1267" max="1267" width="8" style="12" customWidth="1"/>
    <col min="1268" max="1269" width="10.7109375" style="12" customWidth="1"/>
    <col min="1270" max="1271" width="11.42578125" style="12" customWidth="1"/>
    <col min="1272" max="1272" width="8.85546875" style="12"/>
    <col min="1273" max="1278" width="6.140625" style="12" customWidth="1"/>
    <col min="1279" max="1518" width="8.85546875" style="12"/>
    <col min="1519" max="1519" width="5.140625" style="12" customWidth="1"/>
    <col min="1520" max="1520" width="14.85546875" style="12" customWidth="1"/>
    <col min="1521" max="1521" width="50.140625" style="12" customWidth="1"/>
    <col min="1522" max="1522" width="8.28515625" style="12" customWidth="1"/>
    <col min="1523" max="1523" width="8" style="12" customWidth="1"/>
    <col min="1524" max="1525" width="10.7109375" style="12" customWidth="1"/>
    <col min="1526" max="1527" width="11.42578125" style="12" customWidth="1"/>
    <col min="1528" max="1528" width="8.85546875" style="12"/>
    <col min="1529" max="1534" width="6.140625" style="12" customWidth="1"/>
    <col min="1535" max="1774" width="8.85546875" style="12"/>
    <col min="1775" max="1775" width="5.140625" style="12" customWidth="1"/>
    <col min="1776" max="1776" width="14.85546875" style="12" customWidth="1"/>
    <col min="1777" max="1777" width="50.140625" style="12" customWidth="1"/>
    <col min="1778" max="1778" width="8.28515625" style="12" customWidth="1"/>
    <col min="1779" max="1779" width="8" style="12" customWidth="1"/>
    <col min="1780" max="1781" width="10.7109375" style="12" customWidth="1"/>
    <col min="1782" max="1783" width="11.42578125" style="12" customWidth="1"/>
    <col min="1784" max="1784" width="8.85546875" style="12"/>
    <col min="1785" max="1790" width="6.140625" style="12" customWidth="1"/>
    <col min="1791" max="2030" width="8.85546875" style="12"/>
    <col min="2031" max="2031" width="5.140625" style="12" customWidth="1"/>
    <col min="2032" max="2032" width="14.85546875" style="12" customWidth="1"/>
    <col min="2033" max="2033" width="50.140625" style="12" customWidth="1"/>
    <col min="2034" max="2034" width="8.28515625" style="12" customWidth="1"/>
    <col min="2035" max="2035" width="8" style="12" customWidth="1"/>
    <col min="2036" max="2037" width="10.7109375" style="12" customWidth="1"/>
    <col min="2038" max="2039" width="11.42578125" style="12" customWidth="1"/>
    <col min="2040" max="2040" width="8.85546875" style="12"/>
    <col min="2041" max="2046" width="6.140625" style="12" customWidth="1"/>
    <col min="2047" max="2286" width="8.85546875" style="12"/>
    <col min="2287" max="2287" width="5.140625" style="12" customWidth="1"/>
    <col min="2288" max="2288" width="14.85546875" style="12" customWidth="1"/>
    <col min="2289" max="2289" width="50.140625" style="12" customWidth="1"/>
    <col min="2290" max="2290" width="8.28515625" style="12" customWidth="1"/>
    <col min="2291" max="2291" width="8" style="12" customWidth="1"/>
    <col min="2292" max="2293" width="10.7109375" style="12" customWidth="1"/>
    <col min="2294" max="2295" width="11.42578125" style="12" customWidth="1"/>
    <col min="2296" max="2296" width="8.85546875" style="12"/>
    <col min="2297" max="2302" width="6.140625" style="12" customWidth="1"/>
    <col min="2303" max="2542" width="8.85546875" style="12"/>
    <col min="2543" max="2543" width="5.140625" style="12" customWidth="1"/>
    <col min="2544" max="2544" width="14.85546875" style="12" customWidth="1"/>
    <col min="2545" max="2545" width="50.140625" style="12" customWidth="1"/>
    <col min="2546" max="2546" width="8.28515625" style="12" customWidth="1"/>
    <col min="2547" max="2547" width="8" style="12" customWidth="1"/>
    <col min="2548" max="2549" width="10.7109375" style="12" customWidth="1"/>
    <col min="2550" max="2551" width="11.42578125" style="12" customWidth="1"/>
    <col min="2552" max="2552" width="8.85546875" style="12"/>
    <col min="2553" max="2558" width="6.140625" style="12" customWidth="1"/>
    <col min="2559" max="2798" width="8.85546875" style="12"/>
    <col min="2799" max="2799" width="5.140625" style="12" customWidth="1"/>
    <col min="2800" max="2800" width="14.85546875" style="12" customWidth="1"/>
    <col min="2801" max="2801" width="50.140625" style="12" customWidth="1"/>
    <col min="2802" max="2802" width="8.28515625" style="12" customWidth="1"/>
    <col min="2803" max="2803" width="8" style="12" customWidth="1"/>
    <col min="2804" max="2805" width="10.7109375" style="12" customWidth="1"/>
    <col min="2806" max="2807" width="11.42578125" style="12" customWidth="1"/>
    <col min="2808" max="2808" width="8.85546875" style="12"/>
    <col min="2809" max="2814" width="6.140625" style="12" customWidth="1"/>
    <col min="2815" max="3054" width="8.85546875" style="12"/>
    <col min="3055" max="3055" width="5.140625" style="12" customWidth="1"/>
    <col min="3056" max="3056" width="14.85546875" style="12" customWidth="1"/>
    <col min="3057" max="3057" width="50.140625" style="12" customWidth="1"/>
    <col min="3058" max="3058" width="8.28515625" style="12" customWidth="1"/>
    <col min="3059" max="3059" width="8" style="12" customWidth="1"/>
    <col min="3060" max="3061" width="10.7109375" style="12" customWidth="1"/>
    <col min="3062" max="3063" width="11.42578125" style="12" customWidth="1"/>
    <col min="3064" max="3064" width="8.85546875" style="12"/>
    <col min="3065" max="3070" width="6.140625" style="12" customWidth="1"/>
    <col min="3071" max="3310" width="8.85546875" style="12"/>
    <col min="3311" max="3311" width="5.140625" style="12" customWidth="1"/>
    <col min="3312" max="3312" width="14.85546875" style="12" customWidth="1"/>
    <col min="3313" max="3313" width="50.140625" style="12" customWidth="1"/>
    <col min="3314" max="3314" width="8.28515625" style="12" customWidth="1"/>
    <col min="3315" max="3315" width="8" style="12" customWidth="1"/>
    <col min="3316" max="3317" width="10.7109375" style="12" customWidth="1"/>
    <col min="3318" max="3319" width="11.42578125" style="12" customWidth="1"/>
    <col min="3320" max="3320" width="8.85546875" style="12"/>
    <col min="3321" max="3326" width="6.140625" style="12" customWidth="1"/>
    <col min="3327" max="3566" width="8.85546875" style="12"/>
    <col min="3567" max="3567" width="5.140625" style="12" customWidth="1"/>
    <col min="3568" max="3568" width="14.85546875" style="12" customWidth="1"/>
    <col min="3569" max="3569" width="50.140625" style="12" customWidth="1"/>
    <col min="3570" max="3570" width="8.28515625" style="12" customWidth="1"/>
    <col min="3571" max="3571" width="8" style="12" customWidth="1"/>
    <col min="3572" max="3573" width="10.7109375" style="12" customWidth="1"/>
    <col min="3574" max="3575" width="11.42578125" style="12" customWidth="1"/>
    <col min="3576" max="3576" width="8.85546875" style="12"/>
    <col min="3577" max="3582" width="6.140625" style="12" customWidth="1"/>
    <col min="3583" max="3822" width="8.85546875" style="12"/>
    <col min="3823" max="3823" width="5.140625" style="12" customWidth="1"/>
    <col min="3824" max="3824" width="14.85546875" style="12" customWidth="1"/>
    <col min="3825" max="3825" width="50.140625" style="12" customWidth="1"/>
    <col min="3826" max="3826" width="8.28515625" style="12" customWidth="1"/>
    <col min="3827" max="3827" width="8" style="12" customWidth="1"/>
    <col min="3828" max="3829" width="10.7109375" style="12" customWidth="1"/>
    <col min="3830" max="3831" width="11.42578125" style="12" customWidth="1"/>
    <col min="3832" max="3832" width="8.85546875" style="12"/>
    <col min="3833" max="3838" width="6.140625" style="12" customWidth="1"/>
    <col min="3839" max="4078" width="8.85546875" style="12"/>
    <col min="4079" max="4079" width="5.140625" style="12" customWidth="1"/>
    <col min="4080" max="4080" width="14.85546875" style="12" customWidth="1"/>
    <col min="4081" max="4081" width="50.140625" style="12" customWidth="1"/>
    <col min="4082" max="4082" width="8.28515625" style="12" customWidth="1"/>
    <col min="4083" max="4083" width="8" style="12" customWidth="1"/>
    <col min="4084" max="4085" width="10.7109375" style="12" customWidth="1"/>
    <col min="4086" max="4087" width="11.42578125" style="12" customWidth="1"/>
    <col min="4088" max="4088" width="8.85546875" style="12"/>
    <col min="4089" max="4094" width="6.140625" style="12" customWidth="1"/>
    <col min="4095" max="4334" width="8.85546875" style="12"/>
    <col min="4335" max="4335" width="5.140625" style="12" customWidth="1"/>
    <col min="4336" max="4336" width="14.85546875" style="12" customWidth="1"/>
    <col min="4337" max="4337" width="50.140625" style="12" customWidth="1"/>
    <col min="4338" max="4338" width="8.28515625" style="12" customWidth="1"/>
    <col min="4339" max="4339" width="8" style="12" customWidth="1"/>
    <col min="4340" max="4341" width="10.7109375" style="12" customWidth="1"/>
    <col min="4342" max="4343" width="11.42578125" style="12" customWidth="1"/>
    <col min="4344" max="4344" width="8.85546875" style="12"/>
    <col min="4345" max="4350" width="6.140625" style="12" customWidth="1"/>
    <col min="4351" max="4590" width="8.85546875" style="12"/>
    <col min="4591" max="4591" width="5.140625" style="12" customWidth="1"/>
    <col min="4592" max="4592" width="14.85546875" style="12" customWidth="1"/>
    <col min="4593" max="4593" width="50.140625" style="12" customWidth="1"/>
    <col min="4594" max="4594" width="8.28515625" style="12" customWidth="1"/>
    <col min="4595" max="4595" width="8" style="12" customWidth="1"/>
    <col min="4596" max="4597" width="10.7109375" style="12" customWidth="1"/>
    <col min="4598" max="4599" width="11.42578125" style="12" customWidth="1"/>
    <col min="4600" max="4600" width="8.85546875" style="12"/>
    <col min="4601" max="4606" width="6.140625" style="12" customWidth="1"/>
    <col min="4607" max="4846" width="8.85546875" style="12"/>
    <col min="4847" max="4847" width="5.140625" style="12" customWidth="1"/>
    <col min="4848" max="4848" width="14.85546875" style="12" customWidth="1"/>
    <col min="4849" max="4849" width="50.140625" style="12" customWidth="1"/>
    <col min="4850" max="4850" width="8.28515625" style="12" customWidth="1"/>
    <col min="4851" max="4851" width="8" style="12" customWidth="1"/>
    <col min="4852" max="4853" width="10.7109375" style="12" customWidth="1"/>
    <col min="4854" max="4855" width="11.42578125" style="12" customWidth="1"/>
    <col min="4856" max="4856" width="8.85546875" style="12"/>
    <col min="4857" max="4862" width="6.140625" style="12" customWidth="1"/>
    <col min="4863" max="5102" width="8.85546875" style="12"/>
    <col min="5103" max="5103" width="5.140625" style="12" customWidth="1"/>
    <col min="5104" max="5104" width="14.85546875" style="12" customWidth="1"/>
    <col min="5105" max="5105" width="50.140625" style="12" customWidth="1"/>
    <col min="5106" max="5106" width="8.28515625" style="12" customWidth="1"/>
    <col min="5107" max="5107" width="8" style="12" customWidth="1"/>
    <col min="5108" max="5109" width="10.7109375" style="12" customWidth="1"/>
    <col min="5110" max="5111" width="11.42578125" style="12" customWidth="1"/>
    <col min="5112" max="5112" width="8.85546875" style="12"/>
    <col min="5113" max="5118" width="6.140625" style="12" customWidth="1"/>
    <col min="5119" max="5358" width="8.85546875" style="12"/>
    <col min="5359" max="5359" width="5.140625" style="12" customWidth="1"/>
    <col min="5360" max="5360" width="14.85546875" style="12" customWidth="1"/>
    <col min="5361" max="5361" width="50.140625" style="12" customWidth="1"/>
    <col min="5362" max="5362" width="8.28515625" style="12" customWidth="1"/>
    <col min="5363" max="5363" width="8" style="12" customWidth="1"/>
    <col min="5364" max="5365" width="10.7109375" style="12" customWidth="1"/>
    <col min="5366" max="5367" width="11.42578125" style="12" customWidth="1"/>
    <col min="5368" max="5368" width="8.85546875" style="12"/>
    <col min="5369" max="5374" width="6.140625" style="12" customWidth="1"/>
    <col min="5375" max="5614" width="8.85546875" style="12"/>
    <col min="5615" max="5615" width="5.140625" style="12" customWidth="1"/>
    <col min="5616" max="5616" width="14.85546875" style="12" customWidth="1"/>
    <col min="5617" max="5617" width="50.140625" style="12" customWidth="1"/>
    <col min="5618" max="5618" width="8.28515625" style="12" customWidth="1"/>
    <col min="5619" max="5619" width="8" style="12" customWidth="1"/>
    <col min="5620" max="5621" width="10.7109375" style="12" customWidth="1"/>
    <col min="5622" max="5623" width="11.42578125" style="12" customWidth="1"/>
    <col min="5624" max="5624" width="8.85546875" style="12"/>
    <col min="5625" max="5630" width="6.140625" style="12" customWidth="1"/>
    <col min="5631" max="5870" width="8.85546875" style="12"/>
    <col min="5871" max="5871" width="5.140625" style="12" customWidth="1"/>
    <col min="5872" max="5872" width="14.85546875" style="12" customWidth="1"/>
    <col min="5873" max="5873" width="50.140625" style="12" customWidth="1"/>
    <col min="5874" max="5874" width="8.28515625" style="12" customWidth="1"/>
    <col min="5875" max="5875" width="8" style="12" customWidth="1"/>
    <col min="5876" max="5877" width="10.7109375" style="12" customWidth="1"/>
    <col min="5878" max="5879" width="11.42578125" style="12" customWidth="1"/>
    <col min="5880" max="5880" width="8.85546875" style="12"/>
    <col min="5881" max="5886" width="6.140625" style="12" customWidth="1"/>
    <col min="5887" max="6126" width="8.85546875" style="12"/>
    <col min="6127" max="6127" width="5.140625" style="12" customWidth="1"/>
    <col min="6128" max="6128" width="14.85546875" style="12" customWidth="1"/>
    <col min="6129" max="6129" width="50.140625" style="12" customWidth="1"/>
    <col min="6130" max="6130" width="8.28515625" style="12" customWidth="1"/>
    <col min="6131" max="6131" width="8" style="12" customWidth="1"/>
    <col min="6132" max="6133" width="10.7109375" style="12" customWidth="1"/>
    <col min="6134" max="6135" width="11.42578125" style="12" customWidth="1"/>
    <col min="6136" max="6136" width="8.85546875" style="12"/>
    <col min="6137" max="6142" width="6.140625" style="12" customWidth="1"/>
    <col min="6143" max="6382" width="8.85546875" style="12"/>
    <col min="6383" max="6383" width="5.140625" style="12" customWidth="1"/>
    <col min="6384" max="6384" width="14.85546875" style="12" customWidth="1"/>
    <col min="6385" max="6385" width="50.140625" style="12" customWidth="1"/>
    <col min="6386" max="6386" width="8.28515625" style="12" customWidth="1"/>
    <col min="6387" max="6387" width="8" style="12" customWidth="1"/>
    <col min="6388" max="6389" width="10.7109375" style="12" customWidth="1"/>
    <col min="6390" max="6391" width="11.42578125" style="12" customWidth="1"/>
    <col min="6392" max="6392" width="8.85546875" style="12"/>
    <col min="6393" max="6398" width="6.140625" style="12" customWidth="1"/>
    <col min="6399" max="6638" width="8.85546875" style="12"/>
    <col min="6639" max="6639" width="5.140625" style="12" customWidth="1"/>
    <col min="6640" max="6640" width="14.85546875" style="12" customWidth="1"/>
    <col min="6641" max="6641" width="50.140625" style="12" customWidth="1"/>
    <col min="6642" max="6642" width="8.28515625" style="12" customWidth="1"/>
    <col min="6643" max="6643" width="8" style="12" customWidth="1"/>
    <col min="6644" max="6645" width="10.7109375" style="12" customWidth="1"/>
    <col min="6646" max="6647" width="11.42578125" style="12" customWidth="1"/>
    <col min="6648" max="6648" width="8.85546875" style="12"/>
    <col min="6649" max="6654" width="6.140625" style="12" customWidth="1"/>
    <col min="6655" max="6894" width="8.85546875" style="12"/>
    <col min="6895" max="6895" width="5.140625" style="12" customWidth="1"/>
    <col min="6896" max="6896" width="14.85546875" style="12" customWidth="1"/>
    <col min="6897" max="6897" width="50.140625" style="12" customWidth="1"/>
    <col min="6898" max="6898" width="8.28515625" style="12" customWidth="1"/>
    <col min="6899" max="6899" width="8" style="12" customWidth="1"/>
    <col min="6900" max="6901" width="10.7109375" style="12" customWidth="1"/>
    <col min="6902" max="6903" width="11.42578125" style="12" customWidth="1"/>
    <col min="6904" max="6904" width="8.85546875" style="12"/>
    <col min="6905" max="6910" width="6.140625" style="12" customWidth="1"/>
    <col min="6911" max="7150" width="8.85546875" style="12"/>
    <col min="7151" max="7151" width="5.140625" style="12" customWidth="1"/>
    <col min="7152" max="7152" width="14.85546875" style="12" customWidth="1"/>
    <col min="7153" max="7153" width="50.140625" style="12" customWidth="1"/>
    <col min="7154" max="7154" width="8.28515625" style="12" customWidth="1"/>
    <col min="7155" max="7155" width="8" style="12" customWidth="1"/>
    <col min="7156" max="7157" width="10.7109375" style="12" customWidth="1"/>
    <col min="7158" max="7159" width="11.42578125" style="12" customWidth="1"/>
    <col min="7160" max="7160" width="8.85546875" style="12"/>
    <col min="7161" max="7166" width="6.140625" style="12" customWidth="1"/>
    <col min="7167" max="7406" width="8.85546875" style="12"/>
    <col min="7407" max="7407" width="5.140625" style="12" customWidth="1"/>
    <col min="7408" max="7408" width="14.85546875" style="12" customWidth="1"/>
    <col min="7409" max="7409" width="50.140625" style="12" customWidth="1"/>
    <col min="7410" max="7410" width="8.28515625" style="12" customWidth="1"/>
    <col min="7411" max="7411" width="8" style="12" customWidth="1"/>
    <col min="7412" max="7413" width="10.7109375" style="12" customWidth="1"/>
    <col min="7414" max="7415" width="11.42578125" style="12" customWidth="1"/>
    <col min="7416" max="7416" width="8.85546875" style="12"/>
    <col min="7417" max="7422" width="6.140625" style="12" customWidth="1"/>
    <col min="7423" max="7662" width="8.85546875" style="12"/>
    <col min="7663" max="7663" width="5.140625" style="12" customWidth="1"/>
    <col min="7664" max="7664" width="14.85546875" style="12" customWidth="1"/>
    <col min="7665" max="7665" width="50.140625" style="12" customWidth="1"/>
    <col min="7666" max="7666" width="8.28515625" style="12" customWidth="1"/>
    <col min="7667" max="7667" width="8" style="12" customWidth="1"/>
    <col min="7668" max="7669" width="10.7109375" style="12" customWidth="1"/>
    <col min="7670" max="7671" width="11.42578125" style="12" customWidth="1"/>
    <col min="7672" max="7672" width="8.85546875" style="12"/>
    <col min="7673" max="7678" width="6.140625" style="12" customWidth="1"/>
    <col min="7679" max="7918" width="8.85546875" style="12"/>
    <col min="7919" max="7919" width="5.140625" style="12" customWidth="1"/>
    <col min="7920" max="7920" width="14.85546875" style="12" customWidth="1"/>
    <col min="7921" max="7921" width="50.140625" style="12" customWidth="1"/>
    <col min="7922" max="7922" width="8.28515625" style="12" customWidth="1"/>
    <col min="7923" max="7923" width="8" style="12" customWidth="1"/>
    <col min="7924" max="7925" width="10.7109375" style="12" customWidth="1"/>
    <col min="7926" max="7927" width="11.42578125" style="12" customWidth="1"/>
    <col min="7928" max="7928" width="8.85546875" style="12"/>
    <col min="7929" max="7934" width="6.140625" style="12" customWidth="1"/>
    <col min="7935" max="8174" width="8.85546875" style="12"/>
    <col min="8175" max="8175" width="5.140625" style="12" customWidth="1"/>
    <col min="8176" max="8176" width="14.85546875" style="12" customWidth="1"/>
    <col min="8177" max="8177" width="50.140625" style="12" customWidth="1"/>
    <col min="8178" max="8178" width="8.28515625" style="12" customWidth="1"/>
    <col min="8179" max="8179" width="8" style="12" customWidth="1"/>
    <col min="8180" max="8181" width="10.7109375" style="12" customWidth="1"/>
    <col min="8182" max="8183" width="11.42578125" style="12" customWidth="1"/>
    <col min="8184" max="8184" width="8.85546875" style="12"/>
    <col min="8185" max="8190" width="6.140625" style="12" customWidth="1"/>
    <col min="8191" max="8430" width="8.85546875" style="12"/>
    <col min="8431" max="8431" width="5.140625" style="12" customWidth="1"/>
    <col min="8432" max="8432" width="14.85546875" style="12" customWidth="1"/>
    <col min="8433" max="8433" width="50.140625" style="12" customWidth="1"/>
    <col min="8434" max="8434" width="8.28515625" style="12" customWidth="1"/>
    <col min="8435" max="8435" width="8" style="12" customWidth="1"/>
    <col min="8436" max="8437" width="10.7109375" style="12" customWidth="1"/>
    <col min="8438" max="8439" width="11.42578125" style="12" customWidth="1"/>
    <col min="8440" max="8440" width="8.85546875" style="12"/>
    <col min="8441" max="8446" width="6.140625" style="12" customWidth="1"/>
    <col min="8447" max="8686" width="8.85546875" style="12"/>
    <col min="8687" max="8687" width="5.140625" style="12" customWidth="1"/>
    <col min="8688" max="8688" width="14.85546875" style="12" customWidth="1"/>
    <col min="8689" max="8689" width="50.140625" style="12" customWidth="1"/>
    <col min="8690" max="8690" width="8.28515625" style="12" customWidth="1"/>
    <col min="8691" max="8691" width="8" style="12" customWidth="1"/>
    <col min="8692" max="8693" width="10.7109375" style="12" customWidth="1"/>
    <col min="8694" max="8695" width="11.42578125" style="12" customWidth="1"/>
    <col min="8696" max="8696" width="8.85546875" style="12"/>
    <col min="8697" max="8702" width="6.140625" style="12" customWidth="1"/>
    <col min="8703" max="8942" width="8.85546875" style="12"/>
    <col min="8943" max="8943" width="5.140625" style="12" customWidth="1"/>
    <col min="8944" max="8944" width="14.85546875" style="12" customWidth="1"/>
    <col min="8945" max="8945" width="50.140625" style="12" customWidth="1"/>
    <col min="8946" max="8946" width="8.28515625" style="12" customWidth="1"/>
    <col min="8947" max="8947" width="8" style="12" customWidth="1"/>
    <col min="8948" max="8949" width="10.7109375" style="12" customWidth="1"/>
    <col min="8950" max="8951" width="11.42578125" style="12" customWidth="1"/>
    <col min="8952" max="8952" width="8.85546875" style="12"/>
    <col min="8953" max="8958" width="6.140625" style="12" customWidth="1"/>
    <col min="8959" max="9198" width="8.85546875" style="12"/>
    <col min="9199" max="9199" width="5.140625" style="12" customWidth="1"/>
    <col min="9200" max="9200" width="14.85546875" style="12" customWidth="1"/>
    <col min="9201" max="9201" width="50.140625" style="12" customWidth="1"/>
    <col min="9202" max="9202" width="8.28515625" style="12" customWidth="1"/>
    <col min="9203" max="9203" width="8" style="12" customWidth="1"/>
    <col min="9204" max="9205" width="10.7109375" style="12" customWidth="1"/>
    <col min="9206" max="9207" width="11.42578125" style="12" customWidth="1"/>
    <col min="9208" max="9208" width="8.85546875" style="12"/>
    <col min="9209" max="9214" width="6.140625" style="12" customWidth="1"/>
    <col min="9215" max="9454" width="8.85546875" style="12"/>
    <col min="9455" max="9455" width="5.140625" style="12" customWidth="1"/>
    <col min="9456" max="9456" width="14.85546875" style="12" customWidth="1"/>
    <col min="9457" max="9457" width="50.140625" style="12" customWidth="1"/>
    <col min="9458" max="9458" width="8.28515625" style="12" customWidth="1"/>
    <col min="9459" max="9459" width="8" style="12" customWidth="1"/>
    <col min="9460" max="9461" width="10.7109375" style="12" customWidth="1"/>
    <col min="9462" max="9463" width="11.42578125" style="12" customWidth="1"/>
    <col min="9464" max="9464" width="8.85546875" style="12"/>
    <col min="9465" max="9470" width="6.140625" style="12" customWidth="1"/>
    <col min="9471" max="9710" width="8.85546875" style="12"/>
    <col min="9711" max="9711" width="5.140625" style="12" customWidth="1"/>
    <col min="9712" max="9712" width="14.85546875" style="12" customWidth="1"/>
    <col min="9713" max="9713" width="50.140625" style="12" customWidth="1"/>
    <col min="9714" max="9714" width="8.28515625" style="12" customWidth="1"/>
    <col min="9715" max="9715" width="8" style="12" customWidth="1"/>
    <col min="9716" max="9717" width="10.7109375" style="12" customWidth="1"/>
    <col min="9718" max="9719" width="11.42578125" style="12" customWidth="1"/>
    <col min="9720" max="9720" width="8.85546875" style="12"/>
    <col min="9721" max="9726" width="6.140625" style="12" customWidth="1"/>
    <col min="9727" max="9966" width="8.85546875" style="12"/>
    <col min="9967" max="9967" width="5.140625" style="12" customWidth="1"/>
    <col min="9968" max="9968" width="14.85546875" style="12" customWidth="1"/>
    <col min="9969" max="9969" width="50.140625" style="12" customWidth="1"/>
    <col min="9970" max="9970" width="8.28515625" style="12" customWidth="1"/>
    <col min="9971" max="9971" width="8" style="12" customWidth="1"/>
    <col min="9972" max="9973" width="10.7109375" style="12" customWidth="1"/>
    <col min="9974" max="9975" width="11.42578125" style="12" customWidth="1"/>
    <col min="9976" max="9976" width="8.85546875" style="12"/>
    <col min="9977" max="9982" width="6.140625" style="12" customWidth="1"/>
    <col min="9983" max="10222" width="8.85546875" style="12"/>
    <col min="10223" max="10223" width="5.140625" style="12" customWidth="1"/>
    <col min="10224" max="10224" width="14.85546875" style="12" customWidth="1"/>
    <col min="10225" max="10225" width="50.140625" style="12" customWidth="1"/>
    <col min="10226" max="10226" width="8.28515625" style="12" customWidth="1"/>
    <col min="10227" max="10227" width="8" style="12" customWidth="1"/>
    <col min="10228" max="10229" width="10.7109375" style="12" customWidth="1"/>
    <col min="10230" max="10231" width="11.42578125" style="12" customWidth="1"/>
    <col min="10232" max="10232" width="8.85546875" style="12"/>
    <col min="10233" max="10238" width="6.140625" style="12" customWidth="1"/>
    <col min="10239" max="10478" width="8.85546875" style="12"/>
    <col min="10479" max="10479" width="5.140625" style="12" customWidth="1"/>
    <col min="10480" max="10480" width="14.85546875" style="12" customWidth="1"/>
    <col min="10481" max="10481" width="50.140625" style="12" customWidth="1"/>
    <col min="10482" max="10482" width="8.28515625" style="12" customWidth="1"/>
    <col min="10483" max="10483" width="8" style="12" customWidth="1"/>
    <col min="10484" max="10485" width="10.7109375" style="12" customWidth="1"/>
    <col min="10486" max="10487" width="11.42578125" style="12" customWidth="1"/>
    <col min="10488" max="10488" width="8.85546875" style="12"/>
    <col min="10489" max="10494" width="6.140625" style="12" customWidth="1"/>
    <col min="10495" max="10734" width="8.85546875" style="12"/>
    <col min="10735" max="10735" width="5.140625" style="12" customWidth="1"/>
    <col min="10736" max="10736" width="14.85546875" style="12" customWidth="1"/>
    <col min="10737" max="10737" width="50.140625" style="12" customWidth="1"/>
    <col min="10738" max="10738" width="8.28515625" style="12" customWidth="1"/>
    <col min="10739" max="10739" width="8" style="12" customWidth="1"/>
    <col min="10740" max="10741" width="10.7109375" style="12" customWidth="1"/>
    <col min="10742" max="10743" width="11.42578125" style="12" customWidth="1"/>
    <col min="10744" max="10744" width="8.85546875" style="12"/>
    <col min="10745" max="10750" width="6.140625" style="12" customWidth="1"/>
    <col min="10751" max="10990" width="8.85546875" style="12"/>
    <col min="10991" max="10991" width="5.140625" style="12" customWidth="1"/>
    <col min="10992" max="10992" width="14.85546875" style="12" customWidth="1"/>
    <col min="10993" max="10993" width="50.140625" style="12" customWidth="1"/>
    <col min="10994" max="10994" width="8.28515625" style="12" customWidth="1"/>
    <col min="10995" max="10995" width="8" style="12" customWidth="1"/>
    <col min="10996" max="10997" width="10.7109375" style="12" customWidth="1"/>
    <col min="10998" max="10999" width="11.42578125" style="12" customWidth="1"/>
    <col min="11000" max="11000" width="8.85546875" style="12"/>
    <col min="11001" max="11006" width="6.140625" style="12" customWidth="1"/>
    <col min="11007" max="11246" width="8.85546875" style="12"/>
    <col min="11247" max="11247" width="5.140625" style="12" customWidth="1"/>
    <col min="11248" max="11248" width="14.85546875" style="12" customWidth="1"/>
    <col min="11249" max="11249" width="50.140625" style="12" customWidth="1"/>
    <col min="11250" max="11250" width="8.28515625" style="12" customWidth="1"/>
    <col min="11251" max="11251" width="8" style="12" customWidth="1"/>
    <col min="11252" max="11253" width="10.7109375" style="12" customWidth="1"/>
    <col min="11254" max="11255" width="11.42578125" style="12" customWidth="1"/>
    <col min="11256" max="11256" width="8.85546875" style="12"/>
    <col min="11257" max="11262" width="6.140625" style="12" customWidth="1"/>
    <col min="11263" max="11502" width="8.85546875" style="12"/>
    <col min="11503" max="11503" width="5.140625" style="12" customWidth="1"/>
    <col min="11504" max="11504" width="14.85546875" style="12" customWidth="1"/>
    <col min="11505" max="11505" width="50.140625" style="12" customWidth="1"/>
    <col min="11506" max="11506" width="8.28515625" style="12" customWidth="1"/>
    <col min="11507" max="11507" width="8" style="12" customWidth="1"/>
    <col min="11508" max="11509" width="10.7109375" style="12" customWidth="1"/>
    <col min="11510" max="11511" width="11.42578125" style="12" customWidth="1"/>
    <col min="11512" max="11512" width="8.85546875" style="12"/>
    <col min="11513" max="11518" width="6.140625" style="12" customWidth="1"/>
    <col min="11519" max="11758" width="8.85546875" style="12"/>
    <col min="11759" max="11759" width="5.140625" style="12" customWidth="1"/>
    <col min="11760" max="11760" width="14.85546875" style="12" customWidth="1"/>
    <col min="11761" max="11761" width="50.140625" style="12" customWidth="1"/>
    <col min="11762" max="11762" width="8.28515625" style="12" customWidth="1"/>
    <col min="11763" max="11763" width="8" style="12" customWidth="1"/>
    <col min="11764" max="11765" width="10.7109375" style="12" customWidth="1"/>
    <col min="11766" max="11767" width="11.42578125" style="12" customWidth="1"/>
    <col min="11768" max="11768" width="8.85546875" style="12"/>
    <col min="11769" max="11774" width="6.140625" style="12" customWidth="1"/>
    <col min="11775" max="12014" width="8.85546875" style="12"/>
    <col min="12015" max="12015" width="5.140625" style="12" customWidth="1"/>
    <col min="12016" max="12016" width="14.85546875" style="12" customWidth="1"/>
    <col min="12017" max="12017" width="50.140625" style="12" customWidth="1"/>
    <col min="12018" max="12018" width="8.28515625" style="12" customWidth="1"/>
    <col min="12019" max="12019" width="8" style="12" customWidth="1"/>
    <col min="12020" max="12021" width="10.7109375" style="12" customWidth="1"/>
    <col min="12022" max="12023" width="11.42578125" style="12" customWidth="1"/>
    <col min="12024" max="12024" width="8.85546875" style="12"/>
    <col min="12025" max="12030" width="6.140625" style="12" customWidth="1"/>
    <col min="12031" max="12270" width="8.85546875" style="12"/>
    <col min="12271" max="12271" width="5.140625" style="12" customWidth="1"/>
    <col min="12272" max="12272" width="14.85546875" style="12" customWidth="1"/>
    <col min="12273" max="12273" width="50.140625" style="12" customWidth="1"/>
    <col min="12274" max="12274" width="8.28515625" style="12" customWidth="1"/>
    <col min="12275" max="12275" width="8" style="12" customWidth="1"/>
    <col min="12276" max="12277" width="10.7109375" style="12" customWidth="1"/>
    <col min="12278" max="12279" width="11.42578125" style="12" customWidth="1"/>
    <col min="12280" max="12280" width="8.85546875" style="12"/>
    <col min="12281" max="12286" width="6.140625" style="12" customWidth="1"/>
    <col min="12287" max="12526" width="8.85546875" style="12"/>
    <col min="12527" max="12527" width="5.140625" style="12" customWidth="1"/>
    <col min="12528" max="12528" width="14.85546875" style="12" customWidth="1"/>
    <col min="12529" max="12529" width="50.140625" style="12" customWidth="1"/>
    <col min="12530" max="12530" width="8.28515625" style="12" customWidth="1"/>
    <col min="12531" max="12531" width="8" style="12" customWidth="1"/>
    <col min="12532" max="12533" width="10.7109375" style="12" customWidth="1"/>
    <col min="12534" max="12535" width="11.42578125" style="12" customWidth="1"/>
    <col min="12536" max="12536" width="8.85546875" style="12"/>
    <col min="12537" max="12542" width="6.140625" style="12" customWidth="1"/>
    <col min="12543" max="12782" width="8.85546875" style="12"/>
    <col min="12783" max="12783" width="5.140625" style="12" customWidth="1"/>
    <col min="12784" max="12784" width="14.85546875" style="12" customWidth="1"/>
    <col min="12785" max="12785" width="50.140625" style="12" customWidth="1"/>
    <col min="12786" max="12786" width="8.28515625" style="12" customWidth="1"/>
    <col min="12787" max="12787" width="8" style="12" customWidth="1"/>
    <col min="12788" max="12789" width="10.7109375" style="12" customWidth="1"/>
    <col min="12790" max="12791" width="11.42578125" style="12" customWidth="1"/>
    <col min="12792" max="12792" width="8.85546875" style="12"/>
    <col min="12793" max="12798" width="6.140625" style="12" customWidth="1"/>
    <col min="12799" max="13038" width="8.85546875" style="12"/>
    <col min="13039" max="13039" width="5.140625" style="12" customWidth="1"/>
    <col min="13040" max="13040" width="14.85546875" style="12" customWidth="1"/>
    <col min="13041" max="13041" width="50.140625" style="12" customWidth="1"/>
    <col min="13042" max="13042" width="8.28515625" style="12" customWidth="1"/>
    <col min="13043" max="13043" width="8" style="12" customWidth="1"/>
    <col min="13044" max="13045" width="10.7109375" style="12" customWidth="1"/>
    <col min="13046" max="13047" width="11.42578125" style="12" customWidth="1"/>
    <col min="13048" max="13048" width="8.85546875" style="12"/>
    <col min="13049" max="13054" width="6.140625" style="12" customWidth="1"/>
    <col min="13055" max="13294" width="8.85546875" style="12"/>
    <col min="13295" max="13295" width="5.140625" style="12" customWidth="1"/>
    <col min="13296" max="13296" width="14.85546875" style="12" customWidth="1"/>
    <col min="13297" max="13297" width="50.140625" style="12" customWidth="1"/>
    <col min="13298" max="13298" width="8.28515625" style="12" customWidth="1"/>
    <col min="13299" max="13299" width="8" style="12" customWidth="1"/>
    <col min="13300" max="13301" width="10.7109375" style="12" customWidth="1"/>
    <col min="13302" max="13303" width="11.42578125" style="12" customWidth="1"/>
    <col min="13304" max="13304" width="8.85546875" style="12"/>
    <col min="13305" max="13310" width="6.140625" style="12" customWidth="1"/>
    <col min="13311" max="13550" width="8.85546875" style="12"/>
    <col min="13551" max="13551" width="5.140625" style="12" customWidth="1"/>
    <col min="13552" max="13552" width="14.85546875" style="12" customWidth="1"/>
    <col min="13553" max="13553" width="50.140625" style="12" customWidth="1"/>
    <col min="13554" max="13554" width="8.28515625" style="12" customWidth="1"/>
    <col min="13555" max="13555" width="8" style="12" customWidth="1"/>
    <col min="13556" max="13557" width="10.7109375" style="12" customWidth="1"/>
    <col min="13558" max="13559" width="11.42578125" style="12" customWidth="1"/>
    <col min="13560" max="13560" width="8.85546875" style="12"/>
    <col min="13561" max="13566" width="6.140625" style="12" customWidth="1"/>
    <col min="13567" max="13806" width="8.85546875" style="12"/>
    <col min="13807" max="13807" width="5.140625" style="12" customWidth="1"/>
    <col min="13808" max="13808" width="14.85546875" style="12" customWidth="1"/>
    <col min="13809" max="13809" width="50.140625" style="12" customWidth="1"/>
    <col min="13810" max="13810" width="8.28515625" style="12" customWidth="1"/>
    <col min="13811" max="13811" width="8" style="12" customWidth="1"/>
    <col min="13812" max="13813" width="10.7109375" style="12" customWidth="1"/>
    <col min="13814" max="13815" width="11.42578125" style="12" customWidth="1"/>
    <col min="13816" max="13816" width="8.85546875" style="12"/>
    <col min="13817" max="13822" width="6.140625" style="12" customWidth="1"/>
    <col min="13823" max="14062" width="8.85546875" style="12"/>
    <col min="14063" max="14063" width="5.140625" style="12" customWidth="1"/>
    <col min="14064" max="14064" width="14.85546875" style="12" customWidth="1"/>
    <col min="14065" max="14065" width="50.140625" style="12" customWidth="1"/>
    <col min="14066" max="14066" width="8.28515625" style="12" customWidth="1"/>
    <col min="14067" max="14067" width="8" style="12" customWidth="1"/>
    <col min="14068" max="14069" width="10.7109375" style="12" customWidth="1"/>
    <col min="14070" max="14071" width="11.42578125" style="12" customWidth="1"/>
    <col min="14072" max="14072" width="8.85546875" style="12"/>
    <col min="14073" max="14078" width="6.140625" style="12" customWidth="1"/>
    <col min="14079" max="14318" width="8.85546875" style="12"/>
    <col min="14319" max="14319" width="5.140625" style="12" customWidth="1"/>
    <col min="14320" max="14320" width="14.85546875" style="12" customWidth="1"/>
    <col min="14321" max="14321" width="50.140625" style="12" customWidth="1"/>
    <col min="14322" max="14322" width="8.28515625" style="12" customWidth="1"/>
    <col min="14323" max="14323" width="8" style="12" customWidth="1"/>
    <col min="14324" max="14325" width="10.7109375" style="12" customWidth="1"/>
    <col min="14326" max="14327" width="11.42578125" style="12" customWidth="1"/>
    <col min="14328" max="14328" width="8.85546875" style="12"/>
    <col min="14329" max="14334" width="6.140625" style="12" customWidth="1"/>
    <col min="14335" max="14574" width="8.85546875" style="12"/>
    <col min="14575" max="14575" width="5.140625" style="12" customWidth="1"/>
    <col min="14576" max="14576" width="14.85546875" style="12" customWidth="1"/>
    <col min="14577" max="14577" width="50.140625" style="12" customWidth="1"/>
    <col min="14578" max="14578" width="8.28515625" style="12" customWidth="1"/>
    <col min="14579" max="14579" width="8" style="12" customWidth="1"/>
    <col min="14580" max="14581" width="10.7109375" style="12" customWidth="1"/>
    <col min="14582" max="14583" width="11.42578125" style="12" customWidth="1"/>
    <col min="14584" max="14584" width="8.85546875" style="12"/>
    <col min="14585" max="14590" width="6.140625" style="12" customWidth="1"/>
    <col min="14591" max="14830" width="8.85546875" style="12"/>
    <col min="14831" max="14831" width="5.140625" style="12" customWidth="1"/>
    <col min="14832" max="14832" width="14.85546875" style="12" customWidth="1"/>
    <col min="14833" max="14833" width="50.140625" style="12" customWidth="1"/>
    <col min="14834" max="14834" width="8.28515625" style="12" customWidth="1"/>
    <col min="14835" max="14835" width="8" style="12" customWidth="1"/>
    <col min="14836" max="14837" width="10.7109375" style="12" customWidth="1"/>
    <col min="14838" max="14839" width="11.42578125" style="12" customWidth="1"/>
    <col min="14840" max="14840" width="8.85546875" style="12"/>
    <col min="14841" max="14846" width="6.140625" style="12" customWidth="1"/>
    <col min="14847" max="15086" width="8.85546875" style="12"/>
    <col min="15087" max="15087" width="5.140625" style="12" customWidth="1"/>
    <col min="15088" max="15088" width="14.85546875" style="12" customWidth="1"/>
    <col min="15089" max="15089" width="50.140625" style="12" customWidth="1"/>
    <col min="15090" max="15090" width="8.28515625" style="12" customWidth="1"/>
    <col min="15091" max="15091" width="8" style="12" customWidth="1"/>
    <col min="15092" max="15093" width="10.7109375" style="12" customWidth="1"/>
    <col min="15094" max="15095" width="11.42578125" style="12" customWidth="1"/>
    <col min="15096" max="15096" width="8.85546875" style="12"/>
    <col min="15097" max="15102" width="6.140625" style="12" customWidth="1"/>
    <col min="15103" max="15342" width="8.85546875" style="12"/>
    <col min="15343" max="15343" width="5.140625" style="12" customWidth="1"/>
    <col min="15344" max="15344" width="14.85546875" style="12" customWidth="1"/>
    <col min="15345" max="15345" width="50.140625" style="12" customWidth="1"/>
    <col min="15346" max="15346" width="8.28515625" style="12" customWidth="1"/>
    <col min="15347" max="15347" width="8" style="12" customWidth="1"/>
    <col min="15348" max="15349" width="10.7109375" style="12" customWidth="1"/>
    <col min="15350" max="15351" width="11.42578125" style="12" customWidth="1"/>
    <col min="15352" max="15352" width="8.85546875" style="12"/>
    <col min="15353" max="15358" width="6.140625" style="12" customWidth="1"/>
    <col min="15359" max="15598" width="8.85546875" style="12"/>
    <col min="15599" max="15599" width="5.140625" style="12" customWidth="1"/>
    <col min="15600" max="15600" width="14.85546875" style="12" customWidth="1"/>
    <col min="15601" max="15601" width="50.140625" style="12" customWidth="1"/>
    <col min="15602" max="15602" width="8.28515625" style="12" customWidth="1"/>
    <col min="15603" max="15603" width="8" style="12" customWidth="1"/>
    <col min="15604" max="15605" width="10.7109375" style="12" customWidth="1"/>
    <col min="15606" max="15607" width="11.42578125" style="12" customWidth="1"/>
    <col min="15608" max="15608" width="8.85546875" style="12"/>
    <col min="15609" max="15614" width="6.140625" style="12" customWidth="1"/>
    <col min="15615" max="15854" width="8.85546875" style="12"/>
    <col min="15855" max="15855" width="5.140625" style="12" customWidth="1"/>
    <col min="15856" max="15856" width="14.85546875" style="12" customWidth="1"/>
    <col min="15857" max="15857" width="50.140625" style="12" customWidth="1"/>
    <col min="15858" max="15858" width="8.28515625" style="12" customWidth="1"/>
    <col min="15859" max="15859" width="8" style="12" customWidth="1"/>
    <col min="15860" max="15861" width="10.7109375" style="12" customWidth="1"/>
    <col min="15862" max="15863" width="11.42578125" style="12" customWidth="1"/>
    <col min="15864" max="15864" width="8.85546875" style="12"/>
    <col min="15865" max="15870" width="6.140625" style="12" customWidth="1"/>
    <col min="15871" max="16110" width="8.85546875" style="12"/>
    <col min="16111" max="16111" width="5.140625" style="12" customWidth="1"/>
    <col min="16112" max="16112" width="14.85546875" style="12" customWidth="1"/>
    <col min="16113" max="16113" width="50.140625" style="12" customWidth="1"/>
    <col min="16114" max="16114" width="8.28515625" style="12" customWidth="1"/>
    <col min="16115" max="16115" width="8" style="12" customWidth="1"/>
    <col min="16116" max="16117" width="10.7109375" style="12" customWidth="1"/>
    <col min="16118" max="16119" width="11.42578125" style="12" customWidth="1"/>
    <col min="16120" max="16120" width="8.85546875" style="12"/>
    <col min="16121" max="16126" width="6.140625" style="12" customWidth="1"/>
    <col min="16127" max="16380" width="8.85546875" style="12"/>
    <col min="16381" max="16381" width="8.85546875" style="12" customWidth="1"/>
    <col min="16382" max="16384" width="8.85546875" style="12"/>
  </cols>
  <sheetData>
    <row r="1" spans="1:9" s="7" customFormat="1" x14ac:dyDescent="0.2">
      <c r="A1" s="217" t="s">
        <v>71</v>
      </c>
      <c r="B1" s="217"/>
      <c r="C1" s="217"/>
      <c r="D1" s="218"/>
      <c r="E1" s="218"/>
      <c r="F1" s="218"/>
      <c r="G1" s="218"/>
      <c r="H1" s="218"/>
      <c r="I1" s="218"/>
    </row>
    <row r="2" spans="1:9" s="7" customFormat="1" ht="8.1" customHeight="1" x14ac:dyDescent="0.2">
      <c r="A2" s="8"/>
      <c r="B2" s="8"/>
      <c r="C2" s="32"/>
      <c r="D2" s="28"/>
      <c r="E2" s="29"/>
      <c r="F2" s="21"/>
      <c r="G2" s="21"/>
      <c r="H2" s="21"/>
      <c r="I2" s="21"/>
    </row>
    <row r="3" spans="1:9" s="7" customFormat="1" x14ac:dyDescent="0.2">
      <c r="A3" s="219" t="s">
        <v>202</v>
      </c>
      <c r="B3" s="219"/>
      <c r="C3" s="219"/>
      <c r="D3" s="219"/>
      <c r="E3" s="219"/>
      <c r="F3" s="219"/>
      <c r="G3" s="219"/>
      <c r="H3" s="219"/>
      <c r="I3" s="219"/>
    </row>
    <row r="4" spans="1:9" s="7" customFormat="1" x14ac:dyDescent="0.2">
      <c r="A4" s="219" t="s">
        <v>105</v>
      </c>
      <c r="B4" s="219"/>
      <c r="C4" s="219"/>
      <c r="D4" s="219"/>
      <c r="E4" s="219"/>
      <c r="F4" s="219"/>
      <c r="G4" s="219"/>
      <c r="H4" s="219"/>
      <c r="I4" s="219"/>
    </row>
    <row r="5" spans="1:9" s="7" customFormat="1" ht="7.5" customHeight="1" x14ac:dyDescent="0.2">
      <c r="A5" s="9"/>
      <c r="B5" s="9"/>
      <c r="C5" s="28"/>
      <c r="D5" s="28"/>
      <c r="E5" s="29"/>
      <c r="F5" s="21"/>
      <c r="G5" s="21"/>
      <c r="H5" s="21"/>
      <c r="I5" s="21"/>
    </row>
    <row r="6" spans="1:9" s="7" customFormat="1" ht="41.45" customHeight="1" x14ac:dyDescent="0.2">
      <c r="A6" s="219" t="s">
        <v>142</v>
      </c>
      <c r="B6" s="219"/>
      <c r="C6" s="219"/>
      <c r="D6" s="219"/>
      <c r="E6" s="219"/>
      <c r="F6" s="219"/>
      <c r="G6" s="219"/>
      <c r="H6" s="219"/>
      <c r="I6" s="219"/>
    </row>
    <row r="7" spans="1:9" s="7" customFormat="1" ht="11.25" customHeight="1" x14ac:dyDescent="0.2">
      <c r="A7" s="11"/>
      <c r="B7" s="11"/>
      <c r="C7" s="11"/>
      <c r="D7" s="11"/>
      <c r="E7" s="30"/>
      <c r="F7" s="21"/>
      <c r="G7" s="21"/>
      <c r="H7" s="21"/>
      <c r="I7" s="21"/>
    </row>
    <row r="8" spans="1:9" s="7" customFormat="1" ht="13.5" thickBot="1" x14ac:dyDescent="0.25">
      <c r="A8" s="9"/>
      <c r="B8" s="9"/>
      <c r="C8" s="11" t="s">
        <v>141</v>
      </c>
      <c r="D8" s="32"/>
      <c r="E8" s="29"/>
      <c r="F8" s="21"/>
      <c r="G8" s="21"/>
      <c r="H8" s="21"/>
      <c r="I8" s="25"/>
    </row>
    <row r="9" spans="1:9" x14ac:dyDescent="0.2">
      <c r="A9" s="232" t="s">
        <v>72</v>
      </c>
      <c r="B9" s="232" t="s">
        <v>0</v>
      </c>
      <c r="C9" s="234" t="s">
        <v>1</v>
      </c>
      <c r="D9" s="236" t="s">
        <v>2</v>
      </c>
      <c r="E9" s="234" t="s">
        <v>3</v>
      </c>
      <c r="F9" s="230" t="s">
        <v>4</v>
      </c>
      <c r="G9" s="231"/>
      <c r="H9" s="230" t="s">
        <v>5</v>
      </c>
      <c r="I9" s="231"/>
    </row>
    <row r="10" spans="1:9" ht="13.5" thickBot="1" x14ac:dyDescent="0.25">
      <c r="A10" s="233"/>
      <c r="B10" s="233"/>
      <c r="C10" s="235"/>
      <c r="D10" s="237"/>
      <c r="E10" s="235"/>
      <c r="F10" s="195" t="s">
        <v>6</v>
      </c>
      <c r="G10" s="168" t="s">
        <v>7</v>
      </c>
      <c r="H10" s="195" t="s">
        <v>6</v>
      </c>
      <c r="I10" s="168" t="s">
        <v>7</v>
      </c>
    </row>
    <row r="11" spans="1:9" ht="15" customHeight="1" thickBot="1" x14ac:dyDescent="0.25">
      <c r="A11" s="51">
        <v>1</v>
      </c>
      <c r="B11" s="51">
        <v>2</v>
      </c>
      <c r="C11" s="69">
        <v>3</v>
      </c>
      <c r="D11" s="69">
        <v>4</v>
      </c>
      <c r="E11" s="96">
        <v>5</v>
      </c>
      <c r="F11" s="86">
        <v>6</v>
      </c>
      <c r="G11" s="50">
        <v>7</v>
      </c>
      <c r="H11" s="86">
        <v>8</v>
      </c>
      <c r="I11" s="50">
        <v>9</v>
      </c>
    </row>
    <row r="12" spans="1:9" ht="14.25" customHeight="1" x14ac:dyDescent="0.2">
      <c r="A12" s="172"/>
      <c r="B12" s="178"/>
      <c r="C12" s="180" t="s">
        <v>143</v>
      </c>
      <c r="D12" s="188"/>
      <c r="E12" s="200"/>
      <c r="F12" s="196"/>
      <c r="G12" s="211"/>
      <c r="H12" s="196"/>
      <c r="I12" s="211"/>
    </row>
    <row r="13" spans="1:9" ht="14.25" customHeight="1" x14ac:dyDescent="0.2">
      <c r="A13" s="173"/>
      <c r="B13" s="179"/>
      <c r="C13" s="181" t="s">
        <v>144</v>
      </c>
      <c r="D13" s="65"/>
      <c r="E13" s="201"/>
      <c r="F13" s="197"/>
      <c r="G13" s="119"/>
      <c r="H13" s="197"/>
      <c r="I13" s="119"/>
    </row>
    <row r="14" spans="1:9" s="2" customFormat="1" ht="38.25" x14ac:dyDescent="0.25">
      <c r="A14" s="54">
        <v>1</v>
      </c>
      <c r="B14" s="56" t="s">
        <v>8</v>
      </c>
      <c r="C14" s="182" t="s">
        <v>9</v>
      </c>
      <c r="D14" s="189" t="s">
        <v>10</v>
      </c>
      <c r="E14" s="202">
        <v>2</v>
      </c>
      <c r="F14" s="89"/>
      <c r="G14" s="112">
        <v>0</v>
      </c>
      <c r="H14" s="89"/>
      <c r="I14" s="112">
        <f>E14*G14</f>
        <v>0</v>
      </c>
    </row>
    <row r="15" spans="1:9" s="2" customFormat="1" x14ac:dyDescent="0.25">
      <c r="A15" s="174" t="s">
        <v>11</v>
      </c>
      <c r="B15" s="53" t="s">
        <v>12</v>
      </c>
      <c r="C15" s="183" t="s">
        <v>146</v>
      </c>
      <c r="D15" s="190" t="s">
        <v>13</v>
      </c>
      <c r="E15" s="203">
        <v>4</v>
      </c>
      <c r="F15" s="89">
        <v>0</v>
      </c>
      <c r="G15" s="113"/>
      <c r="H15" s="89">
        <f>E15*F15</f>
        <v>0</v>
      </c>
      <c r="I15" s="113"/>
    </row>
    <row r="16" spans="1:9" s="2" customFormat="1" x14ac:dyDescent="0.25">
      <c r="A16" s="174" t="s">
        <v>14</v>
      </c>
      <c r="B16" s="53" t="s">
        <v>12</v>
      </c>
      <c r="C16" s="183" t="s">
        <v>15</v>
      </c>
      <c r="D16" s="190" t="s">
        <v>13</v>
      </c>
      <c r="E16" s="203">
        <v>2</v>
      </c>
      <c r="F16" s="89">
        <v>0</v>
      </c>
      <c r="G16" s="113"/>
      <c r="H16" s="89">
        <f>E16*F16</f>
        <v>0</v>
      </c>
      <c r="I16" s="113"/>
    </row>
    <row r="17" spans="1:9" s="2" customFormat="1" x14ac:dyDescent="0.25">
      <c r="A17" s="174" t="s">
        <v>16</v>
      </c>
      <c r="B17" s="53" t="s">
        <v>12</v>
      </c>
      <c r="C17" s="183" t="s">
        <v>17</v>
      </c>
      <c r="D17" s="190" t="s">
        <v>13</v>
      </c>
      <c r="E17" s="203">
        <v>2</v>
      </c>
      <c r="F17" s="89">
        <v>0</v>
      </c>
      <c r="G17" s="113"/>
      <c r="H17" s="89">
        <f>E17*F17</f>
        <v>0</v>
      </c>
      <c r="I17" s="113"/>
    </row>
    <row r="18" spans="1:9" s="2" customFormat="1" x14ac:dyDescent="0.25">
      <c r="A18" s="174" t="s">
        <v>18</v>
      </c>
      <c r="B18" s="53" t="s">
        <v>12</v>
      </c>
      <c r="C18" s="184" t="s">
        <v>147</v>
      </c>
      <c r="D18" s="190" t="s">
        <v>13</v>
      </c>
      <c r="E18" s="203">
        <v>2</v>
      </c>
      <c r="F18" s="89">
        <v>0</v>
      </c>
      <c r="G18" s="113"/>
      <c r="H18" s="89">
        <f>E18*F18</f>
        <v>0</v>
      </c>
      <c r="I18" s="113"/>
    </row>
    <row r="19" spans="1:9" s="2" customFormat="1" ht="17.45" customHeight="1" x14ac:dyDescent="0.25">
      <c r="A19" s="174" t="s">
        <v>19</v>
      </c>
      <c r="B19" s="53" t="s">
        <v>12</v>
      </c>
      <c r="C19" s="184" t="s">
        <v>145</v>
      </c>
      <c r="D19" s="190" t="s">
        <v>20</v>
      </c>
      <c r="E19" s="203">
        <v>2</v>
      </c>
      <c r="F19" s="89">
        <v>0</v>
      </c>
      <c r="G19" s="113"/>
      <c r="H19" s="89">
        <f>E19*F19</f>
        <v>0</v>
      </c>
      <c r="I19" s="113"/>
    </row>
    <row r="20" spans="1:9" s="16" customFormat="1" ht="25.5" x14ac:dyDescent="0.25">
      <c r="A20" s="56" t="s">
        <v>21</v>
      </c>
      <c r="B20" s="56" t="s">
        <v>8</v>
      </c>
      <c r="C20" s="182" t="s">
        <v>22</v>
      </c>
      <c r="D20" s="189" t="s">
        <v>13</v>
      </c>
      <c r="E20" s="202">
        <v>4</v>
      </c>
      <c r="F20" s="91"/>
      <c r="G20" s="112">
        <v>0</v>
      </c>
      <c r="H20" s="91"/>
      <c r="I20" s="112">
        <f>E20*G20</f>
        <v>0</v>
      </c>
    </row>
    <row r="21" spans="1:9" s="17" customFormat="1" x14ac:dyDescent="0.25">
      <c r="A21" s="174" t="s">
        <v>23</v>
      </c>
      <c r="B21" s="53" t="s">
        <v>12</v>
      </c>
      <c r="C21" s="183" t="s">
        <v>24</v>
      </c>
      <c r="D21" s="191" t="s">
        <v>13</v>
      </c>
      <c r="E21" s="203">
        <v>4</v>
      </c>
      <c r="F21" s="89">
        <v>0</v>
      </c>
      <c r="G21" s="113"/>
      <c r="H21" s="89">
        <f>E21*F21</f>
        <v>0</v>
      </c>
      <c r="I21" s="113"/>
    </row>
    <row r="22" spans="1:9" ht="14.25" customHeight="1" x14ac:dyDescent="0.2">
      <c r="A22" s="173"/>
      <c r="B22" s="179"/>
      <c r="C22" s="181" t="s">
        <v>148</v>
      </c>
      <c r="D22" s="65"/>
      <c r="E22" s="201"/>
      <c r="F22" s="197"/>
      <c r="G22" s="119"/>
      <c r="H22" s="197"/>
      <c r="I22" s="119"/>
    </row>
    <row r="23" spans="1:9" s="14" customFormat="1" ht="13.5" customHeight="1" x14ac:dyDescent="0.2">
      <c r="A23" s="60" t="s">
        <v>25</v>
      </c>
      <c r="B23" s="60" t="s">
        <v>8</v>
      </c>
      <c r="C23" s="77" t="s">
        <v>67</v>
      </c>
      <c r="D23" s="65" t="s">
        <v>68</v>
      </c>
      <c r="E23" s="104">
        <v>1</v>
      </c>
      <c r="F23" s="95"/>
      <c r="G23" s="118">
        <v>0</v>
      </c>
      <c r="H23" s="95"/>
      <c r="I23" s="118">
        <f>ROUND(E23*G23,2)</f>
        <v>0</v>
      </c>
    </row>
    <row r="24" spans="1:9" ht="25.5" x14ac:dyDescent="0.2">
      <c r="A24" s="55" t="s">
        <v>26</v>
      </c>
      <c r="B24" s="55" t="s">
        <v>69</v>
      </c>
      <c r="C24" s="74" t="s">
        <v>149</v>
      </c>
      <c r="D24" s="66" t="s">
        <v>70</v>
      </c>
      <c r="E24" s="102">
        <v>1</v>
      </c>
      <c r="F24" s="90">
        <v>0</v>
      </c>
      <c r="G24" s="119"/>
      <c r="H24" s="90">
        <f>ROUND(E24*F24,2)</f>
        <v>0</v>
      </c>
      <c r="I24" s="119"/>
    </row>
    <row r="25" spans="1:9" s="14" customFormat="1" ht="14.25" customHeight="1" x14ac:dyDescent="0.2">
      <c r="A25" s="60" t="s">
        <v>27</v>
      </c>
      <c r="B25" s="60" t="s">
        <v>8</v>
      </c>
      <c r="C25" s="77" t="s">
        <v>89</v>
      </c>
      <c r="D25" s="65" t="s">
        <v>68</v>
      </c>
      <c r="E25" s="104">
        <v>2</v>
      </c>
      <c r="F25" s="95"/>
      <c r="G25" s="118">
        <v>0</v>
      </c>
      <c r="H25" s="95"/>
      <c r="I25" s="118">
        <f>ROUND(E25*G25,2)</f>
        <v>0</v>
      </c>
    </row>
    <row r="26" spans="1:9" ht="14.25" customHeight="1" x14ac:dyDescent="0.2">
      <c r="A26" s="55" t="s">
        <v>28</v>
      </c>
      <c r="B26" s="55" t="s">
        <v>69</v>
      </c>
      <c r="C26" s="74" t="s">
        <v>150</v>
      </c>
      <c r="D26" s="66" t="s">
        <v>68</v>
      </c>
      <c r="E26" s="102">
        <v>2</v>
      </c>
      <c r="F26" s="90">
        <v>0</v>
      </c>
      <c r="G26" s="119"/>
      <c r="H26" s="90">
        <f>ROUND(E26*F26,2)</f>
        <v>0</v>
      </c>
      <c r="I26" s="119"/>
    </row>
    <row r="27" spans="1:9" ht="14.25" customHeight="1" x14ac:dyDescent="0.2">
      <c r="A27" s="173"/>
      <c r="B27" s="179"/>
      <c r="C27" s="181" t="s">
        <v>151</v>
      </c>
      <c r="D27" s="65"/>
      <c r="E27" s="201"/>
      <c r="F27" s="197"/>
      <c r="G27" s="119"/>
      <c r="H27" s="197"/>
      <c r="I27" s="119"/>
    </row>
    <row r="28" spans="1:9" s="14" customFormat="1" ht="14.25" customHeight="1" x14ac:dyDescent="0.2">
      <c r="A28" s="60" t="s">
        <v>29</v>
      </c>
      <c r="B28" s="60" t="s">
        <v>8</v>
      </c>
      <c r="C28" s="77" t="s">
        <v>153</v>
      </c>
      <c r="D28" s="65" t="s">
        <v>73</v>
      </c>
      <c r="E28" s="104">
        <v>40</v>
      </c>
      <c r="F28" s="95"/>
      <c r="G28" s="118">
        <v>0</v>
      </c>
      <c r="H28" s="95"/>
      <c r="I28" s="118">
        <f>ROUND(E28*G28,2)</f>
        <v>0</v>
      </c>
    </row>
    <row r="29" spans="1:9" ht="25.9" customHeight="1" x14ac:dyDescent="0.2">
      <c r="A29" s="55" t="s">
        <v>30</v>
      </c>
      <c r="B29" s="55" t="s">
        <v>69</v>
      </c>
      <c r="C29" s="74" t="s">
        <v>154</v>
      </c>
      <c r="D29" s="66" t="s">
        <v>68</v>
      </c>
      <c r="E29" s="102">
        <v>40</v>
      </c>
      <c r="F29" s="90">
        <v>0</v>
      </c>
      <c r="G29" s="119"/>
      <c r="H29" s="90">
        <f t="shared" ref="H29:H31" si="0">ROUND(E29*F29,2)</f>
        <v>0</v>
      </c>
      <c r="I29" s="119"/>
    </row>
    <row r="30" spans="1:9" ht="14.25" customHeight="1" x14ac:dyDescent="0.2">
      <c r="A30" s="55" t="s">
        <v>52</v>
      </c>
      <c r="B30" s="55" t="s">
        <v>69</v>
      </c>
      <c r="C30" s="74" t="s">
        <v>80</v>
      </c>
      <c r="D30" s="66" t="s">
        <v>68</v>
      </c>
      <c r="E30" s="102">
        <v>40</v>
      </c>
      <c r="F30" s="90">
        <v>0</v>
      </c>
      <c r="G30" s="119"/>
      <c r="H30" s="90">
        <f t="shared" si="0"/>
        <v>0</v>
      </c>
      <c r="I30" s="119"/>
    </row>
    <row r="31" spans="1:9" ht="13.9" customHeight="1" x14ac:dyDescent="0.2">
      <c r="A31" s="55" t="s">
        <v>94</v>
      </c>
      <c r="B31" s="55" t="s">
        <v>69</v>
      </c>
      <c r="C31" s="74" t="s">
        <v>155</v>
      </c>
      <c r="D31" s="66" t="s">
        <v>68</v>
      </c>
      <c r="E31" s="102">
        <v>40</v>
      </c>
      <c r="F31" s="90">
        <v>0</v>
      </c>
      <c r="G31" s="119"/>
      <c r="H31" s="90">
        <f t="shared" si="0"/>
        <v>0</v>
      </c>
      <c r="I31" s="119"/>
    </row>
    <row r="32" spans="1:9" s="14" customFormat="1" ht="14.25" customHeight="1" x14ac:dyDescent="0.2">
      <c r="A32" s="60" t="s">
        <v>31</v>
      </c>
      <c r="B32" s="60" t="s">
        <v>8</v>
      </c>
      <c r="C32" s="77" t="s">
        <v>81</v>
      </c>
      <c r="D32" s="65" t="s">
        <v>68</v>
      </c>
      <c r="E32" s="104">
        <v>20</v>
      </c>
      <c r="F32" s="95"/>
      <c r="G32" s="118">
        <v>0</v>
      </c>
      <c r="H32" s="95"/>
      <c r="I32" s="118">
        <f>ROUND(E32*G32,2)</f>
        <v>0</v>
      </c>
    </row>
    <row r="33" spans="1:11" ht="25.9" customHeight="1" x14ac:dyDescent="0.2">
      <c r="A33" s="55" t="s">
        <v>32</v>
      </c>
      <c r="B33" s="55" t="s">
        <v>69</v>
      </c>
      <c r="C33" s="74" t="s">
        <v>156</v>
      </c>
      <c r="D33" s="66" t="s">
        <v>68</v>
      </c>
      <c r="E33" s="102">
        <v>20</v>
      </c>
      <c r="F33" s="90">
        <v>0</v>
      </c>
      <c r="G33" s="119"/>
      <c r="H33" s="90">
        <f>ROUND(E33*F33,2)</f>
        <v>0</v>
      </c>
      <c r="I33" s="119"/>
    </row>
    <row r="34" spans="1:11" s="14" customFormat="1" ht="14.25" customHeight="1" x14ac:dyDescent="0.2">
      <c r="A34" s="60" t="s">
        <v>172</v>
      </c>
      <c r="B34" s="60" t="s">
        <v>8</v>
      </c>
      <c r="C34" s="77" t="s">
        <v>82</v>
      </c>
      <c r="D34" s="65" t="s">
        <v>68</v>
      </c>
      <c r="E34" s="104">
        <v>2</v>
      </c>
      <c r="F34" s="95"/>
      <c r="G34" s="118">
        <v>0</v>
      </c>
      <c r="H34" s="95"/>
      <c r="I34" s="118">
        <f>ROUND(E34*G34,2)</f>
        <v>0</v>
      </c>
    </row>
    <row r="35" spans="1:11" ht="14.25" customHeight="1" x14ac:dyDescent="0.2">
      <c r="A35" s="55" t="s">
        <v>173</v>
      </c>
      <c r="B35" s="55" t="s">
        <v>69</v>
      </c>
      <c r="C35" s="74" t="s">
        <v>83</v>
      </c>
      <c r="D35" s="66" t="s">
        <v>68</v>
      </c>
      <c r="E35" s="102">
        <v>2</v>
      </c>
      <c r="F35" s="90">
        <v>0</v>
      </c>
      <c r="G35" s="119"/>
      <c r="H35" s="90">
        <f>ROUND(E35*F35,2)</f>
        <v>0</v>
      </c>
      <c r="I35" s="119"/>
    </row>
    <row r="36" spans="1:11" s="14" customFormat="1" ht="25.5" x14ac:dyDescent="0.2">
      <c r="A36" s="60" t="s">
        <v>34</v>
      </c>
      <c r="B36" s="60" t="s">
        <v>8</v>
      </c>
      <c r="C36" s="77" t="s">
        <v>84</v>
      </c>
      <c r="D36" s="65" t="s">
        <v>68</v>
      </c>
      <c r="E36" s="104">
        <v>2</v>
      </c>
      <c r="F36" s="95"/>
      <c r="G36" s="118">
        <v>0</v>
      </c>
      <c r="H36" s="95"/>
      <c r="I36" s="118">
        <f>ROUND(E36*G36,2)</f>
        <v>0</v>
      </c>
    </row>
    <row r="37" spans="1:11" ht="14.45" customHeight="1" x14ac:dyDescent="0.2">
      <c r="A37" s="55" t="s">
        <v>35</v>
      </c>
      <c r="B37" s="55" t="s">
        <v>69</v>
      </c>
      <c r="C37" s="74" t="s">
        <v>85</v>
      </c>
      <c r="D37" s="66" t="s">
        <v>68</v>
      </c>
      <c r="E37" s="102">
        <v>2</v>
      </c>
      <c r="F37" s="90">
        <v>0</v>
      </c>
      <c r="G37" s="119"/>
      <c r="H37" s="90">
        <f>ROUND(E37*F37,2)</f>
        <v>0</v>
      </c>
      <c r="I37" s="119"/>
    </row>
    <row r="38" spans="1:11" s="14" customFormat="1" ht="25.5" x14ac:dyDescent="0.2">
      <c r="A38" s="60" t="s">
        <v>36</v>
      </c>
      <c r="B38" s="60" t="s">
        <v>8</v>
      </c>
      <c r="C38" s="77" t="s">
        <v>86</v>
      </c>
      <c r="D38" s="65" t="s">
        <v>68</v>
      </c>
      <c r="E38" s="104">
        <v>4</v>
      </c>
      <c r="F38" s="95"/>
      <c r="G38" s="118">
        <v>0</v>
      </c>
      <c r="H38" s="95"/>
      <c r="I38" s="118">
        <f>ROUND(E38*G38,2)</f>
        <v>0</v>
      </c>
    </row>
    <row r="39" spans="1:11" ht="14.45" customHeight="1" x14ac:dyDescent="0.2">
      <c r="A39" s="55" t="s">
        <v>37</v>
      </c>
      <c r="B39" s="55" t="s">
        <v>69</v>
      </c>
      <c r="C39" s="74" t="s">
        <v>87</v>
      </c>
      <c r="D39" s="66" t="s">
        <v>68</v>
      </c>
      <c r="E39" s="102">
        <v>2</v>
      </c>
      <c r="F39" s="90">
        <v>0</v>
      </c>
      <c r="G39" s="119"/>
      <c r="H39" s="90">
        <f>ROUND(E39*F39,2)</f>
        <v>0</v>
      </c>
      <c r="I39" s="119"/>
    </row>
    <row r="40" spans="1:11" ht="14.45" customHeight="1" x14ac:dyDescent="0.2">
      <c r="A40" s="55" t="s">
        <v>38</v>
      </c>
      <c r="B40" s="55" t="s">
        <v>69</v>
      </c>
      <c r="C40" s="74" t="s">
        <v>88</v>
      </c>
      <c r="D40" s="66" t="s">
        <v>68</v>
      </c>
      <c r="E40" s="102">
        <v>2</v>
      </c>
      <c r="F40" s="90">
        <v>0</v>
      </c>
      <c r="G40" s="119"/>
      <c r="H40" s="90">
        <f>ROUND(E40*F40,2)</f>
        <v>0</v>
      </c>
      <c r="I40" s="119"/>
    </row>
    <row r="41" spans="1:11" s="14" customFormat="1" ht="14.25" customHeight="1" x14ac:dyDescent="0.2">
      <c r="A41" s="60" t="s">
        <v>39</v>
      </c>
      <c r="B41" s="60" t="s">
        <v>8</v>
      </c>
      <c r="C41" s="77" t="s">
        <v>89</v>
      </c>
      <c r="D41" s="65" t="s">
        <v>68</v>
      </c>
      <c r="E41" s="104">
        <v>2</v>
      </c>
      <c r="F41" s="95"/>
      <c r="G41" s="118">
        <v>0</v>
      </c>
      <c r="H41" s="95"/>
      <c r="I41" s="118">
        <f>ROUND(E41*G41,2)</f>
        <v>0</v>
      </c>
    </row>
    <row r="42" spans="1:11" ht="14.25" customHeight="1" x14ac:dyDescent="0.2">
      <c r="A42" s="55" t="s">
        <v>40</v>
      </c>
      <c r="B42" s="55" t="s">
        <v>69</v>
      </c>
      <c r="C42" s="74" t="s">
        <v>150</v>
      </c>
      <c r="D42" s="66" t="s">
        <v>68</v>
      </c>
      <c r="E42" s="102">
        <v>2</v>
      </c>
      <c r="F42" s="90">
        <v>0</v>
      </c>
      <c r="G42" s="119"/>
      <c r="H42" s="90">
        <f>ROUND(E42*F42,2)</f>
        <v>0</v>
      </c>
      <c r="I42" s="119"/>
    </row>
    <row r="43" spans="1:11" ht="14.25" customHeight="1" x14ac:dyDescent="0.2">
      <c r="A43" s="55"/>
      <c r="B43" s="55"/>
      <c r="C43" s="77" t="s">
        <v>158</v>
      </c>
      <c r="D43" s="66"/>
      <c r="E43" s="102"/>
      <c r="F43" s="90"/>
      <c r="G43" s="119"/>
      <c r="H43" s="90"/>
      <c r="I43" s="119"/>
    </row>
    <row r="44" spans="1:11" s="14" customFormat="1" ht="25.5" x14ac:dyDescent="0.2">
      <c r="A44" s="60" t="s">
        <v>41</v>
      </c>
      <c r="B44" s="60" t="s">
        <v>8</v>
      </c>
      <c r="C44" s="77" t="s">
        <v>54</v>
      </c>
      <c r="D44" s="65" t="s">
        <v>33</v>
      </c>
      <c r="E44" s="104">
        <v>140</v>
      </c>
      <c r="F44" s="95"/>
      <c r="G44" s="118">
        <v>0</v>
      </c>
      <c r="H44" s="95"/>
      <c r="I44" s="118">
        <f>ROUND(E44*G44,2)</f>
        <v>0</v>
      </c>
      <c r="K44" s="33"/>
    </row>
    <row r="45" spans="1:11" ht="25.5" x14ac:dyDescent="0.2">
      <c r="A45" s="55" t="s">
        <v>42</v>
      </c>
      <c r="B45" s="55" t="s">
        <v>69</v>
      </c>
      <c r="C45" s="74" t="s">
        <v>90</v>
      </c>
      <c r="D45" s="66" t="s">
        <v>33</v>
      </c>
      <c r="E45" s="102">
        <v>140</v>
      </c>
      <c r="F45" s="90">
        <v>0</v>
      </c>
      <c r="G45" s="119"/>
      <c r="H45" s="90">
        <f>ROUND(E45*F45,2)</f>
        <v>0</v>
      </c>
      <c r="I45" s="119"/>
    </row>
    <row r="46" spans="1:11" ht="14.25" customHeight="1" x14ac:dyDescent="0.2">
      <c r="A46" s="55" t="s">
        <v>174</v>
      </c>
      <c r="B46" s="55" t="s">
        <v>69</v>
      </c>
      <c r="C46" s="74" t="s">
        <v>123</v>
      </c>
      <c r="D46" s="66" t="s">
        <v>47</v>
      </c>
      <c r="E46" s="204">
        <f>44/100*E45</f>
        <v>61.6</v>
      </c>
      <c r="F46" s="90">
        <v>0</v>
      </c>
      <c r="G46" s="119"/>
      <c r="H46" s="90">
        <f>ROUND(E46*F46,2)</f>
        <v>0</v>
      </c>
      <c r="I46" s="119"/>
    </row>
    <row r="47" spans="1:11" s="14" customFormat="1" ht="25.5" x14ac:dyDescent="0.2">
      <c r="A47" s="60" t="s">
        <v>175</v>
      </c>
      <c r="B47" s="60" t="s">
        <v>8</v>
      </c>
      <c r="C47" s="77" t="s">
        <v>57</v>
      </c>
      <c r="D47" s="65" t="s">
        <v>33</v>
      </c>
      <c r="E47" s="104">
        <v>18</v>
      </c>
      <c r="F47" s="95"/>
      <c r="G47" s="118">
        <v>0</v>
      </c>
      <c r="H47" s="95"/>
      <c r="I47" s="118">
        <f>ROUND(E47*G47,2)</f>
        <v>0</v>
      </c>
    </row>
    <row r="48" spans="1:11" ht="25.5" x14ac:dyDescent="0.2">
      <c r="A48" s="55" t="s">
        <v>176</v>
      </c>
      <c r="B48" s="55" t="s">
        <v>69</v>
      </c>
      <c r="C48" s="74" t="s">
        <v>91</v>
      </c>
      <c r="D48" s="66" t="s">
        <v>33</v>
      </c>
      <c r="E48" s="102">
        <v>18</v>
      </c>
      <c r="F48" s="90">
        <v>0</v>
      </c>
      <c r="G48" s="119"/>
      <c r="H48" s="90">
        <f>ROUND(E48*F48,2)</f>
        <v>0</v>
      </c>
      <c r="I48" s="119"/>
    </row>
    <row r="49" spans="1:9" ht="14.25" customHeight="1" x14ac:dyDescent="0.2">
      <c r="A49" s="55" t="s">
        <v>177</v>
      </c>
      <c r="B49" s="55" t="s">
        <v>69</v>
      </c>
      <c r="C49" s="74" t="s">
        <v>124</v>
      </c>
      <c r="D49" s="66" t="s">
        <v>47</v>
      </c>
      <c r="E49" s="204">
        <f>40/100*E48</f>
        <v>7.2</v>
      </c>
      <c r="F49" s="90">
        <v>0</v>
      </c>
      <c r="G49" s="119"/>
      <c r="H49" s="90">
        <f>ROUND(E49*F49,2)</f>
        <v>0</v>
      </c>
      <c r="I49" s="119"/>
    </row>
    <row r="50" spans="1:9" s="14" customFormat="1" ht="25.5" x14ac:dyDescent="0.2">
      <c r="A50" s="60" t="s">
        <v>59</v>
      </c>
      <c r="B50" s="60" t="s">
        <v>8</v>
      </c>
      <c r="C50" s="77" t="s">
        <v>160</v>
      </c>
      <c r="D50" s="65" t="s">
        <v>33</v>
      </c>
      <c r="E50" s="104">
        <v>240</v>
      </c>
      <c r="F50" s="95"/>
      <c r="G50" s="118">
        <v>0</v>
      </c>
      <c r="H50" s="95"/>
      <c r="I50" s="118">
        <f>ROUND(E50*G50,2)</f>
        <v>0</v>
      </c>
    </row>
    <row r="51" spans="1:9" ht="25.5" x14ac:dyDescent="0.2">
      <c r="A51" s="55" t="s">
        <v>178</v>
      </c>
      <c r="B51" s="55" t="s">
        <v>69</v>
      </c>
      <c r="C51" s="74" t="s">
        <v>161</v>
      </c>
      <c r="D51" s="66" t="s">
        <v>33</v>
      </c>
      <c r="E51" s="102">
        <v>240</v>
      </c>
      <c r="F51" s="90">
        <v>0</v>
      </c>
      <c r="G51" s="119"/>
      <c r="H51" s="90">
        <f>ROUND(E51*F51,2)</f>
        <v>0</v>
      </c>
      <c r="I51" s="119"/>
    </row>
    <row r="52" spans="1:9" ht="14.25" customHeight="1" x14ac:dyDescent="0.2">
      <c r="A52" s="55" t="s">
        <v>179</v>
      </c>
      <c r="B52" s="55" t="s">
        <v>69</v>
      </c>
      <c r="C52" s="74" t="s">
        <v>162</v>
      </c>
      <c r="D52" s="66" t="s">
        <v>47</v>
      </c>
      <c r="E52" s="204">
        <f>40/100*E51</f>
        <v>96</v>
      </c>
      <c r="F52" s="90">
        <v>0</v>
      </c>
      <c r="G52" s="119"/>
      <c r="H52" s="90">
        <f>ROUND(E52*F52,2)</f>
        <v>0</v>
      </c>
      <c r="I52" s="119"/>
    </row>
    <row r="53" spans="1:9" s="14" customFormat="1" ht="25.5" x14ac:dyDescent="0.2">
      <c r="A53" s="60" t="s">
        <v>43</v>
      </c>
      <c r="B53" s="60" t="s">
        <v>8</v>
      </c>
      <c r="C53" s="77" t="s">
        <v>48</v>
      </c>
      <c r="D53" s="65" t="s">
        <v>33</v>
      </c>
      <c r="E53" s="104">
        <f>E45+E48+E51</f>
        <v>398</v>
      </c>
      <c r="F53" s="95"/>
      <c r="G53" s="118">
        <v>0</v>
      </c>
      <c r="H53" s="95"/>
      <c r="I53" s="118">
        <f>ROUND(E53*G53,2)</f>
        <v>0</v>
      </c>
    </row>
    <row r="54" spans="1:9" s="14" customFormat="1" ht="25.5" x14ac:dyDescent="0.2">
      <c r="A54" s="60" t="s">
        <v>44</v>
      </c>
      <c r="B54" s="60" t="s">
        <v>8</v>
      </c>
      <c r="C54" s="77" t="s">
        <v>60</v>
      </c>
      <c r="D54" s="65" t="s">
        <v>61</v>
      </c>
      <c r="E54" s="205">
        <v>110.66</v>
      </c>
      <c r="F54" s="95"/>
      <c r="G54" s="118">
        <v>0</v>
      </c>
      <c r="H54" s="95"/>
      <c r="I54" s="118">
        <f>ROUND(E54*G54,2)</f>
        <v>0</v>
      </c>
    </row>
    <row r="55" spans="1:9" ht="14.25" customHeight="1" x14ac:dyDescent="0.2">
      <c r="A55" s="55" t="s">
        <v>45</v>
      </c>
      <c r="B55" s="55" t="s">
        <v>69</v>
      </c>
      <c r="C55" s="74" t="s">
        <v>62</v>
      </c>
      <c r="D55" s="66" t="s">
        <v>47</v>
      </c>
      <c r="E55" s="106">
        <f>E54*0.12</f>
        <v>13.279199999999999</v>
      </c>
      <c r="F55" s="90">
        <v>0</v>
      </c>
      <c r="G55" s="119"/>
      <c r="H55" s="90">
        <f>ROUND(E55*F55,2)</f>
        <v>0</v>
      </c>
      <c r="I55" s="119"/>
    </row>
    <row r="56" spans="1:9" ht="14.25" customHeight="1" x14ac:dyDescent="0.2">
      <c r="A56" s="55" t="s">
        <v>46</v>
      </c>
      <c r="B56" s="55" t="s">
        <v>69</v>
      </c>
      <c r="C56" s="74" t="s">
        <v>63</v>
      </c>
      <c r="D56" s="66" t="s">
        <v>47</v>
      </c>
      <c r="E56" s="106">
        <f>E54*0.02</f>
        <v>2.2132000000000001</v>
      </c>
      <c r="F56" s="90">
        <v>0</v>
      </c>
      <c r="G56" s="119"/>
      <c r="H56" s="90">
        <f>ROUND(E56*F56,2)</f>
        <v>0</v>
      </c>
      <c r="I56" s="119"/>
    </row>
    <row r="57" spans="1:9" s="14" customFormat="1" x14ac:dyDescent="0.2">
      <c r="A57" s="60" t="s">
        <v>180</v>
      </c>
      <c r="B57" s="60" t="s">
        <v>8</v>
      </c>
      <c r="C57" s="77" t="s">
        <v>64</v>
      </c>
      <c r="D57" s="65" t="s">
        <v>61</v>
      </c>
      <c r="E57" s="205">
        <f>E54*2</f>
        <v>221.32</v>
      </c>
      <c r="F57" s="95"/>
      <c r="G57" s="118">
        <v>0</v>
      </c>
      <c r="H57" s="95"/>
      <c r="I57" s="118">
        <f>ROUND(E57*G57,2)</f>
        <v>0</v>
      </c>
    </row>
    <row r="58" spans="1:9" ht="14.25" customHeight="1" x14ac:dyDescent="0.2">
      <c r="A58" s="55" t="s">
        <v>181</v>
      </c>
      <c r="B58" s="55" t="s">
        <v>69</v>
      </c>
      <c r="C58" s="74" t="s">
        <v>92</v>
      </c>
      <c r="D58" s="66" t="s">
        <v>47</v>
      </c>
      <c r="E58" s="106">
        <f>E57*0.12</f>
        <v>26.558399999999999</v>
      </c>
      <c r="F58" s="90">
        <v>0</v>
      </c>
      <c r="G58" s="119"/>
      <c r="H58" s="90">
        <f>ROUND(E58*F58,2)</f>
        <v>0</v>
      </c>
      <c r="I58" s="119"/>
    </row>
    <row r="59" spans="1:9" ht="14.25" customHeight="1" x14ac:dyDescent="0.2">
      <c r="A59" s="55" t="s">
        <v>182</v>
      </c>
      <c r="B59" s="55" t="s">
        <v>69</v>
      </c>
      <c r="C59" s="74" t="s">
        <v>65</v>
      </c>
      <c r="D59" s="66" t="s">
        <v>47</v>
      </c>
      <c r="E59" s="106">
        <f>E57*0.02</f>
        <v>4.4264000000000001</v>
      </c>
      <c r="F59" s="90">
        <v>0</v>
      </c>
      <c r="G59" s="119"/>
      <c r="H59" s="90">
        <f>ROUND(E59*F59,2)</f>
        <v>0</v>
      </c>
      <c r="I59" s="119"/>
    </row>
    <row r="60" spans="1:9" s="14" customFormat="1" ht="25.5" x14ac:dyDescent="0.2">
      <c r="A60" s="60" t="s">
        <v>183</v>
      </c>
      <c r="B60" s="60" t="s">
        <v>8</v>
      </c>
      <c r="C60" s="77" t="s">
        <v>75</v>
      </c>
      <c r="D60" s="65" t="s">
        <v>74</v>
      </c>
      <c r="E60" s="206">
        <v>20</v>
      </c>
      <c r="F60" s="95"/>
      <c r="G60" s="118">
        <v>0</v>
      </c>
      <c r="H60" s="95"/>
      <c r="I60" s="118">
        <f>ROUND(E60*G60,2)</f>
        <v>0</v>
      </c>
    </row>
    <row r="61" spans="1:9" ht="14.25" customHeight="1" x14ac:dyDescent="0.2">
      <c r="A61" s="55" t="s">
        <v>184</v>
      </c>
      <c r="B61" s="55" t="s">
        <v>69</v>
      </c>
      <c r="C61" s="74" t="s">
        <v>76</v>
      </c>
      <c r="D61" s="66" t="s">
        <v>33</v>
      </c>
      <c r="E61" s="207">
        <f>E60</f>
        <v>20</v>
      </c>
      <c r="F61" s="90">
        <v>0</v>
      </c>
      <c r="G61" s="119"/>
      <c r="H61" s="90">
        <f>ROUND(E61*F61,2)</f>
        <v>0</v>
      </c>
      <c r="I61" s="119"/>
    </row>
    <row r="62" spans="1:9" ht="14.25" customHeight="1" x14ac:dyDescent="0.2">
      <c r="A62" s="55" t="s">
        <v>185</v>
      </c>
      <c r="B62" s="55" t="s">
        <v>69</v>
      </c>
      <c r="C62" s="74" t="s">
        <v>165</v>
      </c>
      <c r="D62" s="66" t="s">
        <v>13</v>
      </c>
      <c r="E62" s="207">
        <f>E61/0.8</f>
        <v>25</v>
      </c>
      <c r="F62" s="90">
        <v>0</v>
      </c>
      <c r="G62" s="119"/>
      <c r="H62" s="90">
        <f>ROUND(E62*F62,2)</f>
        <v>0</v>
      </c>
      <c r="I62" s="119"/>
    </row>
    <row r="63" spans="1:9" s="14" customFormat="1" ht="25.5" x14ac:dyDescent="0.2">
      <c r="A63" s="60" t="s">
        <v>186</v>
      </c>
      <c r="B63" s="60" t="s">
        <v>8</v>
      </c>
      <c r="C63" s="77" t="s">
        <v>125</v>
      </c>
      <c r="D63" s="65" t="s">
        <v>68</v>
      </c>
      <c r="E63" s="104">
        <v>6</v>
      </c>
      <c r="F63" s="95"/>
      <c r="G63" s="118">
        <v>0</v>
      </c>
      <c r="H63" s="95"/>
      <c r="I63" s="118">
        <f>ROUND(E63*G63,2)</f>
        <v>0</v>
      </c>
    </row>
    <row r="64" spans="1:9" ht="14.25" customHeight="1" x14ac:dyDescent="0.2">
      <c r="A64" s="55" t="s">
        <v>187</v>
      </c>
      <c r="B64" s="55" t="s">
        <v>69</v>
      </c>
      <c r="C64" s="74" t="s">
        <v>166</v>
      </c>
      <c r="D64" s="66" t="s">
        <v>68</v>
      </c>
      <c r="E64" s="102">
        <v>4</v>
      </c>
      <c r="F64" s="90">
        <v>0</v>
      </c>
      <c r="G64" s="119"/>
      <c r="H64" s="90">
        <f>ROUND(E64*F64,2)</f>
        <v>0</v>
      </c>
      <c r="I64" s="119"/>
    </row>
    <row r="65" spans="1:9" ht="14.25" customHeight="1" x14ac:dyDescent="0.2">
      <c r="A65" s="55" t="s">
        <v>188</v>
      </c>
      <c r="B65" s="55" t="s">
        <v>69</v>
      </c>
      <c r="C65" s="74" t="s">
        <v>167</v>
      </c>
      <c r="D65" s="66" t="s">
        <v>68</v>
      </c>
      <c r="E65" s="102">
        <v>2</v>
      </c>
      <c r="F65" s="90">
        <v>0</v>
      </c>
      <c r="G65" s="119"/>
      <c r="H65" s="90">
        <f>ROUND(E65*F65,2)</f>
        <v>0</v>
      </c>
      <c r="I65" s="119"/>
    </row>
    <row r="66" spans="1:9" s="14" customFormat="1" x14ac:dyDescent="0.2">
      <c r="A66" s="60" t="s">
        <v>189</v>
      </c>
      <c r="B66" s="60" t="s">
        <v>8</v>
      </c>
      <c r="C66" s="77" t="s">
        <v>163</v>
      </c>
      <c r="D66" s="65" t="s">
        <v>68</v>
      </c>
      <c r="E66" s="104">
        <v>2</v>
      </c>
      <c r="F66" s="95"/>
      <c r="G66" s="118">
        <v>0</v>
      </c>
      <c r="H66" s="95"/>
      <c r="I66" s="118">
        <f>ROUND(E66*G66,2)</f>
        <v>0</v>
      </c>
    </row>
    <row r="67" spans="1:9" ht="26.25" thickBot="1" x14ac:dyDescent="0.25">
      <c r="A67" s="145" t="s">
        <v>190</v>
      </c>
      <c r="B67" s="145" t="s">
        <v>69</v>
      </c>
      <c r="C67" s="124" t="s">
        <v>164</v>
      </c>
      <c r="D67" s="123" t="s">
        <v>68</v>
      </c>
      <c r="E67" s="125">
        <v>2</v>
      </c>
      <c r="F67" s="146">
        <v>0</v>
      </c>
      <c r="G67" s="147"/>
      <c r="H67" s="146">
        <f>ROUND(E67*F67,2)</f>
        <v>0</v>
      </c>
      <c r="I67" s="147"/>
    </row>
    <row r="68" spans="1:9" s="14" customFormat="1" ht="14.25" customHeight="1" thickBot="1" x14ac:dyDescent="0.25">
      <c r="A68" s="175"/>
      <c r="B68" s="175"/>
      <c r="C68" s="185" t="s">
        <v>79</v>
      </c>
      <c r="D68" s="192"/>
      <c r="E68" s="208"/>
      <c r="F68" s="198"/>
      <c r="G68" s="212"/>
      <c r="H68" s="198">
        <f>SUM(H14:H67)</f>
        <v>0</v>
      </c>
      <c r="I68" s="169">
        <f>SUM(I14:I67)</f>
        <v>0</v>
      </c>
    </row>
    <row r="69" spans="1:9" x14ac:dyDescent="0.2">
      <c r="A69" s="176"/>
      <c r="B69" s="176"/>
      <c r="C69" s="186" t="s">
        <v>128</v>
      </c>
      <c r="D69" s="193"/>
      <c r="E69" s="209"/>
      <c r="F69" s="199"/>
      <c r="G69" s="213"/>
      <c r="H69" s="199"/>
      <c r="I69" s="170">
        <f>SUM(H68:I68)</f>
        <v>0</v>
      </c>
    </row>
    <row r="70" spans="1:9" s="6" customFormat="1" ht="13.5" thickBot="1" x14ac:dyDescent="0.25">
      <c r="A70" s="177"/>
      <c r="B70" s="177"/>
      <c r="C70" s="187" t="s">
        <v>93</v>
      </c>
      <c r="D70" s="194">
        <v>0.2</v>
      </c>
      <c r="E70" s="210"/>
      <c r="F70" s="195"/>
      <c r="G70" s="168"/>
      <c r="H70" s="195"/>
      <c r="I70" s="171">
        <f>ROUND(I69/1.2*D70,2)</f>
        <v>0</v>
      </c>
    </row>
  </sheetData>
  <autoFilter ref="A9:I68" xr:uid="{9EAA2125-2519-424D-A580-A6A1AFC102EC}">
    <filterColumn colId="5" showButton="0"/>
    <filterColumn colId="7" showButton="0"/>
  </autoFilter>
  <mergeCells count="12">
    <mergeCell ref="F9:G9"/>
    <mergeCell ref="H9:I9"/>
    <mergeCell ref="A1:C1"/>
    <mergeCell ref="D1:I1"/>
    <mergeCell ref="A3:I3"/>
    <mergeCell ref="A4:I4"/>
    <mergeCell ref="A6:I6"/>
    <mergeCell ref="A9:A10"/>
    <mergeCell ref="B9:B10"/>
    <mergeCell ref="C9:C10"/>
    <mergeCell ref="D9:D10"/>
    <mergeCell ref="E9:E10"/>
  </mergeCells>
  <pageMargins left="0.19685039370078741" right="0.19685039370078741" top="0.78740157480314965" bottom="0.55118110236220474" header="0" footer="0.31496062992125984"/>
  <pageSetup paperSize="9" scale="99" fitToHeight="150" orientation="landscape" r:id="rId1"/>
  <headerFooter alignWithMargins="0">
    <oddHeader xml:space="preserve">&amp;L&amp;"Courier New"&amp;10 &amp;C&amp;"Courier New"&amp;10 &amp;R&amp;"Courier New"&amp;10 </oddHeader>
    <oddFooter xml:space="preserve">&amp;L&amp;"Courier New,обычный"&amp;10Генподрядчик_________________&amp;C&amp;"Courier New,обычный"&amp;10 Страница &amp;P из &amp;N &amp;R&amp;"Courier New,обычный"&amp;10Субподрядчик______________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33487-3946-41FC-9D95-7B352D95ED96}">
  <dimension ref="A1:I28"/>
  <sheetViews>
    <sheetView workbookViewId="0">
      <selection activeCell="C36" sqref="C36"/>
    </sheetView>
  </sheetViews>
  <sheetFormatPr defaultRowHeight="15" x14ac:dyDescent="0.25"/>
  <cols>
    <col min="1" max="1" width="10.5703125" style="48" customWidth="1"/>
    <col min="2" max="2" width="8.140625" style="48" customWidth="1"/>
    <col min="3" max="3" width="94.7109375" style="48" customWidth="1"/>
    <col min="4" max="6" width="6.5703125" style="48" customWidth="1"/>
    <col min="7" max="7" width="7.7109375" style="48" customWidth="1"/>
    <col min="8" max="9" width="8.85546875" style="48"/>
  </cols>
  <sheetData>
    <row r="1" spans="1:3" x14ac:dyDescent="0.25">
      <c r="A1" s="48" t="s">
        <v>139</v>
      </c>
      <c r="C1" s="48" t="s">
        <v>152</v>
      </c>
    </row>
    <row r="2" spans="1:3" x14ac:dyDescent="0.25">
      <c r="C2" s="48" t="s">
        <v>157</v>
      </c>
    </row>
    <row r="3" spans="1:3" x14ac:dyDescent="0.25">
      <c r="C3" s="48" t="s">
        <v>159</v>
      </c>
    </row>
    <row r="4" spans="1:3" x14ac:dyDescent="0.25">
      <c r="C4" s="48" t="s">
        <v>195</v>
      </c>
    </row>
    <row r="28" ht="14.45" customHeight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Сводная </vt:lpstr>
      <vt:lpstr>ВК </vt:lpstr>
      <vt:lpstr>ХВС</vt:lpstr>
      <vt:lpstr>Поправки</vt:lpstr>
      <vt:lpstr>'ВК '!Заголовки_для_печати</vt:lpstr>
      <vt:lpstr>ХВС!Заголовки_для_печати</vt:lpstr>
      <vt:lpstr>'ВК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Мильграм</dc:creator>
  <cp:lastModifiedBy>Сергиенко Елена Анатольевна</cp:lastModifiedBy>
  <cp:lastPrinted>2024-08-30T09:14:30Z</cp:lastPrinted>
  <dcterms:created xsi:type="dcterms:W3CDTF">2024-08-16T08:16:02Z</dcterms:created>
  <dcterms:modified xsi:type="dcterms:W3CDTF">2024-08-30T09:14:36Z</dcterms:modified>
</cp:coreProperties>
</file>